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90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Справка 3" sheetId="13" state="hidden" r:id="rId13"/>
    <sheet name="Справка 4" sheetId="14" state="hidden" r:id="rId14"/>
    <sheet name="Флак" sheetId="15" state="hidden" r:id="rId15"/>
    <sheet name="Spravochnik" sheetId="16" state="hidden" r:id="rId16"/>
  </sheets>
  <definedNames>
    <definedName name="Data_Adr">'Флак'!$J$2:$M$8</definedName>
    <definedName name="data_r_1">'Раздел 1'!$O$20:$P$22</definedName>
    <definedName name="data_r_10">'Раздел 10'!$O$20:$AD$21</definedName>
    <definedName name="data_r_11">'Раздел 11'!$O$20:$T$23</definedName>
    <definedName name="data_r_12">'Справка 3'!$O$20:$P$21</definedName>
    <definedName name="data_r_13">'Справка 4'!$O$20:$Q$21</definedName>
    <definedName name="data_r_2">'Раздел 2'!$O$20:$P$22</definedName>
    <definedName name="data_r_3">'Раздел 3'!$O$20:$W$36</definedName>
    <definedName name="data_r_4">'Раздел 4'!$O$20:$AA$34</definedName>
    <definedName name="data_r_5">'Раздел 5'!$O$20:$T$24</definedName>
    <definedName name="data_r_6">'Раздел 6'!$O$20:$Q$29</definedName>
    <definedName name="data_r_7">'Раздел 7'!$O$20:$P$86</definedName>
    <definedName name="data_r_8">'Раздел 8'!$O$20:$Q$23</definedName>
    <definedName name="data_r_9">'Раздел 9'!$O$20:$AQ$66</definedName>
    <definedName name="Key">'Раздел 1'!$M$20:$N$22</definedName>
    <definedName name="Lang">'Spravochnik'!$A$1:$A$83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11'!$P$27</definedName>
    <definedName name="R_2">'Раздел 11'!$T$27</definedName>
    <definedName name="R_3">'Раздел 11'!$P$30</definedName>
    <definedName name="R_4">'Раздел 11'!$T$30</definedName>
    <definedName name="razdel_01">'Раздел 1'!$P$20:$P$22</definedName>
    <definedName name="razdel_02">'Раздел 2'!$P$20:$P$22</definedName>
    <definedName name="razdel_03">'Раздел 3'!$P$20:$W$36</definedName>
    <definedName name="razdel_04">'Раздел 4'!$P$20:$AA$34</definedName>
    <definedName name="razdel_05">'Раздел 5'!$P$20:$T$24</definedName>
    <definedName name="razdel_06">'Раздел 6'!$P$20:$Q$29</definedName>
    <definedName name="razdel_07">'Раздел 7'!$P$20:$P$86</definedName>
    <definedName name="razdel_08">'Раздел 8'!$P$20:$Q$23</definedName>
    <definedName name="razdel_09">'Раздел 9'!$P$20:$AQ$66</definedName>
    <definedName name="razdel_10">'Раздел 10'!$P$20:$AD$21</definedName>
    <definedName name="razdel_11">'Раздел 11'!$P$20:$T$23</definedName>
    <definedName name="razdel_12">'Справка 3'!$P$20:$P$21</definedName>
    <definedName name="razdel_13">'Справка 4'!$P$20:$Q$21</definedName>
    <definedName name="T_Check">'Флак'!$A$2:$H$803</definedName>
    <definedName name="Verificationcheck">'Флак'!$O$3:$P$4</definedName>
    <definedName name="Year">'Титульный лист'!$AM$21</definedName>
    <definedName name="_xlnm.Print_Titles" localSheetId="9">'Раздел 9'!$A:$O,'Раздел 9'!$17:$20</definedName>
  </definedNames>
  <calcPr fullCalcOnLoad="1"/>
</workbook>
</file>

<file path=xl/comments12.xml><?xml version="1.0" encoding="utf-8"?>
<comments xmlns="http://schemas.openxmlformats.org/spreadsheetml/2006/main">
  <authors>
    <author>Alexander</author>
  </authors>
  <commentList>
    <comment ref="T30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L11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<sst xmlns="http://schemas.openxmlformats.org/spreadsheetml/2006/main" count="1389" uniqueCount="1325">
  <si>
    <t>Численность обучающихся по заочной форме обучения (чел)</t>
  </si>
  <si>
    <t>Численность обучающихся по форме обучения экстернат (чел)</t>
  </si>
  <si>
    <t>Численность обучающихся по очной, заочной и экстернатной формам обучения (чел)</t>
  </si>
  <si>
    <t xml:space="preserve">с ОВЗ* </t>
  </si>
  <si>
    <t xml:space="preserve">инвалидов </t>
  </si>
  <si>
    <t>детей-инвалидов</t>
  </si>
  <si>
    <t xml:space="preserve">Всего </t>
  </si>
  <si>
    <t>* ОВЗ – с ограниченными возможностями здоровья</t>
  </si>
  <si>
    <t>Из общей численности обучающихся:
   с ограниченными возможностями здоровья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</si>
  <si>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</si>
  <si>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единица - 642</t>
  </si>
  <si>
    <t>Кроме того, внешние совместители</t>
  </si>
  <si>
    <t>учителя-дефектологи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</si>
  <si>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 (сумма строк 41, 42) (чел.)</t>
    </r>
  </si>
  <si>
    <t xml:space="preserve">   из них женщин (чел.)</t>
  </si>
  <si>
    <t xml:space="preserve">      в том числе:
         врачи всех специальностей (чел.)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</si>
  <si>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</si>
  <si>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</si>
  <si>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</si>
  <si>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</si>
  <si>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</si>
  <si>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</si>
  <si>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</si>
  <si>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</si>
  <si>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</si>
  <si>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</si>
  <si>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</si>
  <si>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</si>
  <si>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</si>
  <si>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3 строка 01 графа 8 = Раздел 3 строка 01 сумма граф 4 + 6 + 7</t>
  </si>
  <si>
    <t>Раздел 3 строка 06 сумма граф 4 + 6 = Раздел 3 строка 06 графа 8</t>
  </si>
  <si>
    <t>Раздел 3 строка 07 графа 3 = Раздел 3 сумма строк 01 + 02 + 03 + 04 + 05 + 06 графа 3</t>
  </si>
  <si>
    <t>Раздел 3 строка 07 графа 4 = Раздел 3 сумма строк 01 + 02 + 03 + 04 + 05 + 06 графа 4</t>
  </si>
  <si>
    <t>Раздел 3 строка 07 графа 5 = Раздел 3 сумма строк 01 + 02 + 03 + 04 + 05 + 06 графа 5</t>
  </si>
  <si>
    <t>Раздел 3 строка 07 графа 6 = Раздел 3 сумма строк 01 + 02 + 03 + 04 + 05 + 06 графа 6</t>
  </si>
  <si>
    <t>Раздел 3 строка 07 графа 7 = Раздел 3 сумма строк 01 + 02 + 03 + 04 + 05  графа 7</t>
  </si>
  <si>
    <t>Раздел 3 строка 07 графа 8 = Раздел 3 сумма строк 01 + 02 + 03 + 04 + 05 + 06 графа 8</t>
  </si>
  <si>
    <t>Раздел 9 строка 05 графа 03 = Раздел 9 строка 05 сумма граф 26 + 27 + 28</t>
  </si>
  <si>
    <t>Раздел 9 строка 06 графа 03 = Раздел 9 строка 06 сумма граф 26 + 27 + 28</t>
  </si>
  <si>
    <t>Раздел 9 строка 07 графа 03 = Раздел 9 строка 07 сумма граф 26 + 27 + 28</t>
  </si>
  <si>
    <t>Раздел 9 строка 08 графа 03 = Раздел 9 строка 08 сумма граф 26 + 27 + 28</t>
  </si>
  <si>
    <t>Раздел 9 строка 09 графа 03 = Раздел 9 строка 09 сумма граф 26 + 27 + 28</t>
  </si>
  <si>
    <t>Раздел 9 строка 10 графа 03 = Раздел 9 строка 10 сумма граф 26 + 27 + 28</t>
  </si>
  <si>
    <t>Раздел 9 строка 11 графа 03 = Раздел 9 строка 11 сумма граф 26 + 27 + 28</t>
  </si>
  <si>
    <t>Раздел 9 строка 12 графа 03 = Раздел 9 строка 12 сумма граф 26 + 27 + 28</t>
  </si>
  <si>
    <t>Раздел 9 строка 13 графа 03 = Раздел 9 строка 13 сумма граф 26 + 27 + 28</t>
  </si>
  <si>
    <t>Раздел 9 строка 14 графа 03 = Раздел 9 строка 14 сумма граф 26 + 27 + 28</t>
  </si>
  <si>
    <t>Раздел 9 строка 15 графа 03 = Раздел 9 строка 15 сумма граф 26 + 27 + 28</t>
  </si>
  <si>
    <t>Раздел 9 строка 16 графа 03 = Раздел 9 строка 16 сумма граф 26 + 27 + 28</t>
  </si>
  <si>
    <t>Раздел 9 строка 17 графа 03 = Раздел 9 строка 17 сумма граф 26 + 27 + 28</t>
  </si>
  <si>
    <t>Раздел 9 строка 18 графа 03 = Раздел 9 строка 18 сумма граф 26 + 27 + 28</t>
  </si>
  <si>
    <t>Раздел 9 строка 19 графа 03 = Раздел 9 строка 19 сумма граф 26 + 27 + 28</t>
  </si>
  <si>
    <t>Раздел 9 строка 20 графа 03 = Раздел 9 строка 20 сумма граф 26 + 27 + 28</t>
  </si>
  <si>
    <t>Раздел 9 строка 21 графа 03 = Раздел 9 строка 21 сумма граф 26 + 27 + 28</t>
  </si>
  <si>
    <t>Раздел 9 строка 22 графа 03 = Раздел 9 строка 22 сумма граф 26 + 27 + 28</t>
  </si>
  <si>
    <t>Раздел 9 строка 23 графа 03 = Раздел 9 строка 23 сумма граф 26 + 27 + 28</t>
  </si>
  <si>
    <t>Раздел 9 строка 24 графа 03 = Раздел 9 строка 24 сумма граф 26 + 27 + 28</t>
  </si>
  <si>
    <t>Раздел 9 строка 25 графа 03 = Раздел 9 строка 25 сумма граф 26 + 27 + 28</t>
  </si>
  <si>
    <t>Раздел 9 строка 26 графа 03 = Раздел 9 строка 26 сумма граф 26 + 27 + 28</t>
  </si>
  <si>
    <t>Раздел 9 строка 27 графа 03 = Раздел 9 строка 27 сумма граф 26 + 27 + 28</t>
  </si>
  <si>
    <t>Раздел 9 строка 28 графа 03 = Раздел 9 строка 28 сумма граф 26 + 27 + 28</t>
  </si>
  <si>
    <t>Раздел 9 строка 29 графа 03 = Раздел 9 строка 29 сумма граф 26 + 27 + 28</t>
  </si>
  <si>
    <t>Раздел 9 строка 30 графа 03 = Раздел 9 строка 30 сумма граф 26 + 27 + 28</t>
  </si>
  <si>
    <t>Раздел 9 строка 31 графа 03 = Раздел 9 строка 31 сумма граф 26 + 27 + 28</t>
  </si>
  <si>
    <t>Раздел 9 строка 32 графа 03 = Раздел 9 строка 32 сумма граф 26 + 27 + 28</t>
  </si>
  <si>
    <t>Раздел 9 строка 33 графа 03 = Раздел 9 строка 33 сумма граф 26 + 27 + 28</t>
  </si>
  <si>
    <t>Раздел 9 строка 34 графа 03 = Раздел 9 строка 34 сумма граф 26 + 27 + 28</t>
  </si>
  <si>
    <t>Раздел 9 строка 35 графа 03 = Раздел 9 строка 35 сумма граф 26 + 27 + 28</t>
  </si>
  <si>
    <t>Раздел 9 строка 36 графа 03 = Раздел 9 строка 36 сумма граф 26 + 27 + 28</t>
  </si>
  <si>
    <t>Раздел 9 строка 37 графа 03 = Раздел 9 строка 37 сумма граф 26 + 27 + 28</t>
  </si>
  <si>
    <t>Раздел 9 строка 38 графа 03 = Раздел 9 строка 38 сумма граф 26 + 27 + 28</t>
  </si>
  <si>
    <t xml:space="preserve">Из общей численности обучающихся (гр. 8) </t>
  </si>
  <si>
    <t xml:space="preserve">   б) обучались в прошлом учебном году в дневных
       общеобразовательных учреждениях</t>
  </si>
  <si>
    <t>Численность обучающихся, окончивших данный класс и переведенных в следующий класс весной или осенью</t>
  </si>
  <si>
    <t>Раздел 9 строка 12 графа 13 &gt;= Раздел 9 строка 12 графа 14</t>
  </si>
  <si>
    <t>Раздел 9 строка 13 графа 13 &gt;= Раздел 9 строка 13 графа 14</t>
  </si>
  <si>
    <t>Раздел 9 строка 14 графа 13 &gt;= Раздел 9 строка 14 графа 14</t>
  </si>
  <si>
    <t>Раздел 9 строка 15 графа 13 &gt;= Раздел 9 строка 15 графа 14</t>
  </si>
  <si>
    <t>Раздел 9 строка 16 графа 13 &gt;= Раздел 9 строка 16 графа 14</t>
  </si>
  <si>
    <t>Раздел 9 строка 17 графа 13 &gt;= Раздел 9 строка 17 графа 14</t>
  </si>
  <si>
    <t>Раздел 9 строка 18 графа 13 &gt;= Раздел 9 строка 18 графа 14</t>
  </si>
  <si>
    <t>Раздел 7 строка 66 графа 3  Отсутствует собственный сайт в сети Интернет Раздел 7 строка 54 графа 3 = 0</t>
  </si>
  <si>
    <t>Раздел 9 строка 46 &lt;= Раздел 9 строка 02 графа 3</t>
  </si>
  <si>
    <t>Раздел 9 строка 45 &lt;= Раздел 9 строка 08 графа 3</t>
  </si>
  <si>
    <t>Раздел 9 строка 45 &lt;= Раздел 9 строка 08 сумма граф (26+27)</t>
  </si>
  <si>
    <t>Раздел 9 строка 17 графа 3 &gt;= Раздел 9 строка 17 графа 8</t>
  </si>
  <si>
    <t>Раздел 9 строка 18 графа 3 &gt;= Раздел 9 строка 18 графа 8</t>
  </si>
  <si>
    <t>Раздел 9 строка 19 графа 3 &gt;= Раздел 9 строка 19 графа 8</t>
  </si>
  <si>
    <t>Раздел 9 строка 20 графа 3 &gt;= Раздел 9 строка 20 графа 8</t>
  </si>
  <si>
    <t>Раздел 9 строка 21 графа 3 &gt;= Раздел 9 строка 21 графа 8</t>
  </si>
  <si>
    <t>Раздел 9 строка 22 графа 3 &gt;= Раздел 9 строка 22 графа 8</t>
  </si>
  <si>
    <t>Раздел 9 строка 23 графа 3 &gt;= Раздел 9 строка 23 графа 8</t>
  </si>
  <si>
    <t>Раздел 9 строка 24 графа 3 &gt;= Раздел 9 строка 24 графа 8</t>
  </si>
  <si>
    <t>Раздел 9 строка 25 графа 3 &gt;= Раздел 9 строка 25 графа 8</t>
  </si>
  <si>
    <t>Раздел 9 строка 26 графа 3 &gt;= Раздел 9 строка 26 графа 8</t>
  </si>
  <si>
    <t>Раздел 9 строка 27 графа 3 &gt;= Раздел 9 строка 27 графа 8</t>
  </si>
  <si>
    <t>Раздел 9 строка 28 графа 3 &gt;= Раздел 9 строка 28 графа 8</t>
  </si>
  <si>
    <t>Раздел 9 строка 29 графа 3 &gt;= Раздел 9 строка 29 графа 8</t>
  </si>
  <si>
    <t>Раздел 9 строка 30 графа 3 &gt;= Раздел 9 строка 30 графа 8</t>
  </si>
  <si>
    <t>Раздел 9 строка 31 графа 3 &gt;= Раздел 9 строка 31 графа 8</t>
  </si>
  <si>
    <t>Раздел 9 строка 32 графа 3 &gt;= Раздел 9 строка 32 графа 8</t>
  </si>
  <si>
    <t>Раздел 9 строка 33 графа 3 &gt;= Раздел 9 строка 33 графа 8</t>
  </si>
  <si>
    <t>Раздел 9 строка 34 графа 3 &gt;= Раздел 9 строка 34 графа 8</t>
  </si>
  <si>
    <t>Раздел 9 строка 35 графа 3 &gt;= Раздел 9 строка 35 графа 8</t>
  </si>
  <si>
    <t>Раздел 9 строка 36 графа 3 &gt;= Раздел 9 строка 36 графа 8</t>
  </si>
  <si>
    <t>Раздел 9 строка 37 графа 3 &gt;= Раздел 9 строка 37 графа 8</t>
  </si>
  <si>
    <t>Раздел 9 строка 38 графа 3 &gt;= Раздел 9 строка 38 графа 8</t>
  </si>
  <si>
    <t>Раздел 9 строка 01 графа 13 &gt;= Раздел 9 строка 01 графа 14</t>
  </si>
  <si>
    <t>Раздел 9 строка 02 графа 13 &gt;= Раздел 9 строка 02 графа 14</t>
  </si>
  <si>
    <t>Раздел 9 строка 03 графа 13 &gt;= Раздел 9 строка 03 графа 14</t>
  </si>
  <si>
    <t>Раздел 9 строка 04 графа 13 &gt;= Раздел 9 строка 04 графа 14</t>
  </si>
  <si>
    <t>Раздел 9 строка 05 графа 13 &gt;= Раздел 9 строка 05 графа 14</t>
  </si>
  <si>
    <t>Раздел 9 строка 06 графа 13 &gt;= Раздел 9 строка 06 графа 14</t>
  </si>
  <si>
    <t>Раздел 9 строка 18 графа 3 = Раздел 9 строка 18 сумма граф 9 + 10 + 11 + 12</t>
  </si>
  <si>
    <t>Раздел 9 строка 19 графа 3 = Раздел 9 строка 19 сумма граф 9 + 10 + 11 + 12</t>
  </si>
  <si>
    <t>Раздел 9 строка 20 графа 3 = Раздел 9 строка 20 сумма граф 9 + 10 + 11 + 12</t>
  </si>
  <si>
    <t>Раздел 9 строка 21 графа 3 = Раздел 9 строка 21 сумма граф 9 + 10 + 11 + 12</t>
  </si>
  <si>
    <t>Раздел 9 строка 22 графа 3 = Раздел 9 строка 22 сумма граф 9 + 10 + 11 + 12</t>
  </si>
  <si>
    <t>Раздел 9 строка 23 графа 3 = Раздел 9 строка 23 сумма граф 9 + 10 + 11 + 12</t>
  </si>
  <si>
    <t>Раздел 9 строка 24 графа 3 = Раздел 9 строка 24 сумма граф 9 + 10 + 11 + 12</t>
  </si>
  <si>
    <t>Раздел 9 строка 25 графа 3 = Раздел 9 строка 25 сумма граф 9 + 10 + 11 + 12</t>
  </si>
  <si>
    <t>Раздел 9 строка 26 графа 3 = Раздел 9 строка 26 сумма граф 9 + 10 + 11 + 12</t>
  </si>
  <si>
    <t>Раздел 9 строка 27 графа 3 = Раздел 9 строка 27 сумма граф 9 + 10 + 11 + 12</t>
  </si>
  <si>
    <t>Раздел 9 строка 28 графа 3 = Раздел 9 строка 28 сумма граф 9 + 10 + 11 + 12</t>
  </si>
  <si>
    <t>Раздел 9 строка 29 графа 3 = Раздел 9 строка 29 сумма граф 9 + 10 + 11 + 12</t>
  </si>
  <si>
    <t>Раздел 9 строка 30 графа 3 = Раздел 9 строка 30 сумма граф 9 + 10 + 11 + 12</t>
  </si>
  <si>
    <t>Раздел 9 строка 31 графа 3 = Раздел 9 строка 31 сумма граф 9 + 10 + 11 + 12</t>
  </si>
  <si>
    <t>Раздел 9 строка 32 графа 3 = Раздел 9 строка 32 сумма граф 9 + 10 + 11 + 12</t>
  </si>
  <si>
    <t>Раздел 9 строка 33 графа 3 = Раздел 9 строка 33 сумма граф 9 + 10 + 11 + 12</t>
  </si>
  <si>
    <t>Численность обучающихся, окончивших среднее общеобразовательное учреждение и получивших аттестат о среднем (полном) общем образовании (раздел 4 сумма строк 04; 05)</t>
  </si>
  <si>
    <t xml:space="preserve">   в них мест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</si>
  <si>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</si>
  <si>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</si>
  <si>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Имеет скорость подключения к сети Интернет:
   от 128 кбит/с до 256 кбит/с (да, нет)</t>
  </si>
  <si>
    <t>Численность сотрудников охраны (при отсутствии охраны поставить "0") (чел)</t>
  </si>
  <si>
    <t xml:space="preserve">      на курсы повышения квалификации и в образовательные учреждения начального профессионального
      образования в группы молодежи, не получающей среднего (полного) общего образования</t>
  </si>
  <si>
    <t>Раздел 9 строка 45 графа 3 &gt;= Раздел 9 строка 08 графа 26</t>
  </si>
  <si>
    <t>Раздел 9 строка 38 графа 3 = Раздел 9 строка 38 сумма граф 6 + 7</t>
  </si>
  <si>
    <t>Раздел 9 строка 01 графа 3 = Раздел 9 строка 01 сумма граф 9 + 10 + 11 + 12</t>
  </si>
  <si>
    <t>Раздел 9 строка 02 графа 3 = Раздел 9 строка 02 сумма граф 9 + 10 + 11 + 12</t>
  </si>
  <si>
    <t>Раздел 9 строка 03 графа 3 = Раздел 9 строка 03 сумма граф 9 + 10 + 11 + 12</t>
  </si>
  <si>
    <t>Всего выбыло из общеобразовательного учреждения (сумма строк 02-09)</t>
  </si>
  <si>
    <t xml:space="preserve">          из них в прошлом учебном году</t>
  </si>
  <si>
    <t>Всего обучаю-щихся (сумма граф 4-7)</t>
  </si>
  <si>
    <t>15 лет и моложе</t>
  </si>
  <si>
    <t>16-17 лет</t>
  </si>
  <si>
    <t>18-29 лет</t>
  </si>
  <si>
    <t>30 лет и старше</t>
  </si>
  <si>
    <t>Всего обучающихся</t>
  </si>
  <si>
    <t>Из общей численности  (гр. 3 стр. 01) - женщин</t>
  </si>
  <si>
    <t xml:space="preserve">   из них обучающихся в 10-12 (16) классах</t>
  </si>
  <si>
    <t>Из 1-12 (16) классов</t>
  </si>
  <si>
    <t>В том числе из классов, групп, УКП, органи-зованных при дневных общеобразовательных учреждениях</t>
  </si>
  <si>
    <t xml:space="preserve">   в том числе:
      в другие вечерние (сменные) общеобразовательные учреждения</t>
  </si>
  <si>
    <t>Раздел 9 строка 08 графа 29 &gt;= Раздел 9 строка 08 графа 30</t>
  </si>
  <si>
    <t>Раздел 9 строка 09 графа 29 &gt;= Раздел 9 строка 09 графа 30</t>
  </si>
  <si>
    <t>Раздел 9 строка 10 графа 29 &gt;= Раздел 9 строка 10 графа 30</t>
  </si>
  <si>
    <t>Раздел 9 строка 11 графа 29 &gt;= Раздел 9 строка 11 графа 30</t>
  </si>
  <si>
    <t>Раздел 9 строка 12 графа 29 &gt;= Раздел 9 строка 12 графа 30</t>
  </si>
  <si>
    <t>Раздел 9 строка 13 графа 29 &gt;= Раздел 9 строка 13 графа 30</t>
  </si>
  <si>
    <t>Раздел 9 строка 14 графа 29 &gt;= Раздел 9 строка 14 графа 30</t>
  </si>
  <si>
    <t>Раздел 9 строка 15 графа 29 &gt;= Раздел 9 строка 15 графа 30</t>
  </si>
  <si>
    <t>Раздел 9 строка 16 графа 29 &gt;= Раздел 9 строка 16 графа 30</t>
  </si>
  <si>
    <t>Раздел 9 строка 17 графа 29 &gt;= Раздел 9 строка 17 графа 30</t>
  </si>
  <si>
    <t>Раздел 9 строка 18 графа 29 &gt;= Раздел 9 строка 18 графа 30</t>
  </si>
  <si>
    <t>Раздел 9 строка 19 графа 29 &gt;= Раздел 9 строка 19 графа 30</t>
  </si>
  <si>
    <t>Раздел 9 строка 20 графа 29 &gt;= Раздел 9 строка 20 графа 30</t>
  </si>
  <si>
    <t>Раздел 9 строка 21 графа 29 &gt;= Раздел 9 строка 21 графа 30</t>
  </si>
  <si>
    <t>Раздел 9 строка 22 графа 29 &gt;= Раздел 9 строка 22 графа 30</t>
  </si>
  <si>
    <t>Раздел 9 строка 23 графа 29 &gt;= Раздел 9 строка 23 графа 30</t>
  </si>
  <si>
    <t>Раздел 9 строка 24 графа 29 &gt;= Раздел 9 строка 24 графа 30</t>
  </si>
  <si>
    <t>от 10 до 20 лет</t>
  </si>
  <si>
    <t>Раздел 9 строка 01 графа 23 = Раздел 9 сумма строк 02 + 07 + 37 + 38 графа 23</t>
  </si>
  <si>
    <t>Раздел 9 строка 01 графа 24 = Раздел 9 сумма строк 02 + 07 + 37 + 38 графа 24</t>
  </si>
  <si>
    <t>Раздел 9 строка 01 графа 25 = Раздел 9 сумма строк 02 + 07 + 37 + 38 графа 25</t>
  </si>
  <si>
    <t>Раздел 9 строка 01 графа 26 = Раздел 9 сумма строк 02 + 07 + 37 + 38 графа 26</t>
  </si>
  <si>
    <t>Раздел 9 строка 01 графа 27 = Раздел 9 сумма строк 02 + 07 + 37 + 38 графа 27</t>
  </si>
  <si>
    <t>Раздел 9 строка 01 графа 28 = Раздел 9 сумма строк 02 + 07 + 37 + 38 графа 28</t>
  </si>
  <si>
    <t>Форма обучения экстернат</t>
  </si>
  <si>
    <t>второгод-ников</t>
  </si>
  <si>
    <t>Численность обучающих-ся по очной, заочной и экстернат-ной формам обучения (чел)</t>
  </si>
  <si>
    <t xml:space="preserve">   в) обучаются в текущем году в учебных заведениях
        начального профессионального образования в
        группах молодежи, не получающей среднего
        (полного) общего образования</t>
  </si>
  <si>
    <t>индивиду-ально обу-чающихся</t>
  </si>
  <si>
    <t>Численность обучающих-ся по спис-кам  вместе с новым при-емом (чел)</t>
  </si>
  <si>
    <t>численность обучающих-ся по спис-кам вместе с новым при-емом (чел)</t>
  </si>
  <si>
    <t xml:space="preserve">Раздел 7 строка 04 графа 3 Не проставлено число классных комнат или их площадь Раздел 7 строка 03 графа 3 </t>
  </si>
  <si>
    <t>Раздел 3 строка 02 графа 10 &lt;= Раздел 3 строка 02 графа 8</t>
  </si>
  <si>
    <t>Раздел 3 строка 04 графа 8 &gt;= Раздел 3 сумма строк 08+10 графа 3</t>
  </si>
  <si>
    <t>Раздел 3 строка 09 графа 3 &lt;= Раздел 3 строка 08 графа 3</t>
  </si>
  <si>
    <t>Раздел 3 строка 11 графа 3 &lt;= Раздел 3 строка 10 графа 3</t>
  </si>
  <si>
    <t>Раздел 3 строка 12 графа 3 &lt;= Раздел 3 строка 07 графа 8</t>
  </si>
  <si>
    <t>Раздел 3 строка 13 графа 3 &lt;= Раздел 3 строка 07 графа 8</t>
  </si>
  <si>
    <t>Раздел 3 строка 14 графа 3 &lt;= Раздел 3 строка 07 графа 8</t>
  </si>
  <si>
    <t>Раздел 3 строка 15 графа 3 &lt;= Раздел 3 строка 07 графа 6</t>
  </si>
  <si>
    <t>Раздел 4 строка 01 графа 7 &lt;= Раздел 4 сумма строк 02 + 03 графа 3</t>
  </si>
  <si>
    <t>Раздел 4 строка 07 графа 3 &gt;= Раздел 4 строка 08 графа 3</t>
  </si>
  <si>
    <t>Раздел 4 строка 08 графа 3 &gt;= Раздел 4 строка 09 графа 3</t>
  </si>
  <si>
    <t>Раздел 4 строка 08 графа 3 &gt;= Раздел 4 строка 11 графа 3</t>
  </si>
  <si>
    <t>Раздел 4 строка 09 графа 3 &gt;= Раздел 4 строка 10 графа 3</t>
  </si>
  <si>
    <t>Раздел 4 строка 11 графа 3 &gt;= Раздел 4 строка 12 графа 3</t>
  </si>
  <si>
    <t>Раздел 5 строка 01 графа 3 = Раздел 5  строка 01 сумма граф 4 + 5 + 6 + 7</t>
  </si>
  <si>
    <t>Раздел 5 строка 02 графа 3 = Раздел 5  строка 02 сумма граф 4 + 5 + 6 + 7</t>
  </si>
  <si>
    <t>Раздел 5 строка 03 графа 3 = Раздел 5  строка 03 сумма граф 4 + 5 + 6 + 7</t>
  </si>
  <si>
    <t>Раздел 7 строка 14 графа 3 &gt;= Раздел 7 строка 15 графа 3</t>
  </si>
  <si>
    <t>Раздел 7 строка 23 графа 3 &gt;= Раздел 7 строка 22 графа 3</t>
  </si>
  <si>
    <t>Раздел 7 строка 25 графа 3 &gt;= Раздел 7 строка 24 графа 3</t>
  </si>
  <si>
    <t>Раздел 2. Наличие консультационных пунктов
Если учреждение имеет консультационные пункты, то указать</t>
  </si>
  <si>
    <t>численность обучающихся на данном языке</t>
  </si>
  <si>
    <t>Раздел 3. Число классов и численность обучающихся</t>
  </si>
  <si>
    <t>Раздел 9. Сведения о численности и составе работников учреждения</t>
  </si>
  <si>
    <t>Раздел 9 строка 07 графа 8 &gt;= Раздел 9 строка 36 графа 8</t>
  </si>
  <si>
    <t>Раздел 9 строка 07 графа 9 &gt;= Раздел 9 строка 36 графа 9</t>
  </si>
  <si>
    <t>Раздел 9 строка 07 графа 10 &gt;= Раздел 9 строка 36 графа 10</t>
  </si>
  <si>
    <t>Раздел 9 строка 07 графа 11 &gt;= Раздел 9 строка 36 графа 11</t>
  </si>
  <si>
    <t>Раздел 9 строка 07 графа 12 &gt;= Раздел 9 строка 36 графа 12</t>
  </si>
  <si>
    <t>Раздел 9 строка 07 графа 13 &gt;= Раздел 9 строка 36 графа 13</t>
  </si>
  <si>
    <t>Раздел 9 строка 07 графа 14 &gt;= Раздел 9 строка 36 графа 14</t>
  </si>
  <si>
    <t>Раздел 9 строка 07 графа 15 &gt;= Раздел 9 строка 36 графа 15</t>
  </si>
  <si>
    <t>Раздел 9 строка 07 графа 16 &gt;= Раздел 9 строка 36 графа 16</t>
  </si>
  <si>
    <t>Раздел 9 строка 07 графа 17 &gt;= Раздел 9 строка 36 графа 17</t>
  </si>
  <si>
    <t>Раздел 9 строка 07 графа 18 &gt;= Раздел 9 строка 36 графа 18</t>
  </si>
  <si>
    <t>Раздел 9 строка 07 графа 19 &gt;= Раздел 9 строка 36 графа 19</t>
  </si>
  <si>
    <t>Раздел 9 строка 07 графа 20 &gt;= Раздел 9 строка 36 графа 20</t>
  </si>
  <si>
    <t>Раздел 9 строка 07 графа 21 &gt;= Раздел 9 строка 36 графа 21</t>
  </si>
  <si>
    <t>Раздел 9 строка 07 графа 22 &gt;= Раздел 9 строка 36 графа 22</t>
  </si>
  <si>
    <t>Раздел 9 строка 07 графа 23 &gt;= Раздел 9 строка 36 графа 23</t>
  </si>
  <si>
    <t>Раздел 9 строка 07 графа 24 &gt;= Раздел 9 строка 36 графа 24</t>
  </si>
  <si>
    <t>Раздел 9 строка 07 графа 25 &gt;= Раздел 9 строка 36 графа 25</t>
  </si>
  <si>
    <t>Раздел 9 строка 07 графа 26 &gt;= Раздел 9 строка 36 графа 26</t>
  </si>
  <si>
    <t>Раздел 9 строка 07 графа 27 &gt;= Раздел 9 строка 36 графа 27</t>
  </si>
  <si>
    <t>Раздел 9 строка 07 графа 28 &gt;= Раздел 9 строка 36 графа 28</t>
  </si>
  <si>
    <t>Раздел 9 строка 07 графа 29 &gt;= Раздел 9 строка 36 графа 29</t>
  </si>
  <si>
    <t>Раздел 9 строка 07 графа 30 &gt;= Раздел 9 строка 36 графа 30</t>
  </si>
  <si>
    <t>Раздел 9 строка 01 графа 3 &gt;= Раздел 9 строка 01 графа 5</t>
  </si>
  <si>
    <t>Раздел 9 строка 02 графа 3 &gt;= Раздел 9 строка 02 графа 5</t>
  </si>
  <si>
    <t>Раздел 9 строка 07 графа 19 = Раздел 9 сумма строк 08 + 28 + 29 + 30 + 31 + 32 + 33 + 34  графа 19</t>
  </si>
  <si>
    <t>Раздел 9 строка 07 графа 20 = Раздел 9 сумма строк 08 + 28 + 29 + 30 + 31 + 32 + 33 + 34  графа 20</t>
  </si>
  <si>
    <t>Раздел 9 строка 07 графа 21 = Раздел 9 сумма строк 08 + 28 + 29 + 30 + 31 + 32 + 33 + 34  графа 21</t>
  </si>
  <si>
    <t>Раздел 9 строка 07 графа 22 = Раздел 9 сумма строк 08 + 28 + 29 + 30 + 31 + 32 + 33 + 34  графа 22</t>
  </si>
  <si>
    <t>Раздел 9 строка 07 графа 23 = Раздел 9 сумма строк 08 + 28 + 29 + 30 + 31 + 32 + 33 + 34  графа 23</t>
  </si>
  <si>
    <t>Раздел 9 строка 07 графа 24 = Раздел 9 сумма строк 08 + 28 + 29 + 30 + 31 + 32 + 33 + 34  графа 24</t>
  </si>
  <si>
    <t>Раздел 9 строка 07 графа 25 = Раздел 9 сумма строк 08 + 28 + 29 + 30 + 31 + 32 + 33 + 34  графа 25</t>
  </si>
  <si>
    <t>Раздел 9 строка 07 графа 26 = Раздел 9 сумма строк 08 + 28 + 29 + 30 + 31 + 32 + 33 + 34  графа 26</t>
  </si>
  <si>
    <t>Раздел 9 строка 07 графа 27 = Раздел 9 сумма строк 08 + 28 + 29 + 30 + 31 + 32 + 33 + 34  графа 27</t>
  </si>
  <si>
    <t>Раздел 9 строка 07 графа 28 = Раздел 9 сумма строк 08 + 28 + 29 + 30 + 31 + 32 + 33 + 34  графа 28</t>
  </si>
  <si>
    <t>Раздел 9 строка 07 графа 29 = Раздел 9 сумма строк 08 + 28 + 29 + 30 + 31 + 32 + 33 + 34  графа 29</t>
  </si>
  <si>
    <t>Раздел 9 строка 07 графа 30 = Раздел 9 сумма строк 08 + 28 + 29 + 30 + 31 + 32 + 33 + 34  графа 30</t>
  </si>
  <si>
    <t>Раздел 9 строка 08 графа 3 = Раздел 9 сумма строк 09 + 10 + 11 + 12 + 13 + 14 + 15 + 16 + 17 + 18 + 19 + 20 + 21 + 22 + 23 + 24 + 25 + 26 + 27  графа 3</t>
  </si>
  <si>
    <t>Раздел 9 строка 08 графа 4 = Раздел 9 сумма строк 09 + 10 + 11 + 12 + 13 + 14 + 15 + 16 + 17 + 18 + 19 + 20 + 21 + 22 + 23 + 24 + 25 + 26 + 27  графа 4</t>
  </si>
  <si>
    <t>Раздел 9 строка 08 графа 5 = Раздел 9 сумма строк 09 + 10 + 11 + 12 + 13 + 14 + 15 + 16 + 17 + 18 + 19 + 20 + 21 + 22 + 23 + 24 + 25 + 26 + 27  графа 5</t>
  </si>
  <si>
    <t>Раздел 9 строка 08 графа 6 = Раздел 9 сумма строк 09 + 10 + 11 + 12 + 13 + 14 + 15 + 16 + 17 + 18 + 19 + 20 + 21 + 22 + 23 + 24 + 25 + 26 + 27  графа 6</t>
  </si>
  <si>
    <t>Раздел 9 строка 08 графа 7 = Раздел 9 сумма строк 09 + 10 + 11 + 12 + 13 + 14 + 15 + 16 + 17 + 18 + 19 + 20 + 21 + 22 + 23 + 24 + 25 + 26 + 27  графа 7</t>
  </si>
  <si>
    <t>Раздел 9 строка 06 графа 3 &gt;= Раздел 9 строка 06 сумма граф 15 + 17 + 19 + 20</t>
  </si>
  <si>
    <t>Раздел 9 строка 07 графа 3 &gt;= Раздел 9 строка 07 сумма граф 15 + 17 + 19 + 20</t>
  </si>
  <si>
    <t>Раздел 9 строка 08 графа 3 &gt;= Раздел 9 строка 08 сумма граф 15 + 17 + 19 + 20</t>
  </si>
  <si>
    <t>Раздел 9 строка 09 графа 3 &gt;= Раздел 9 строка 09 сумма граф 15 + 17 + 19 + 20</t>
  </si>
  <si>
    <t>Раздел 9 строка 10 графа 3 &gt;= Раздел 9 строка 10 сумма граф 15 + 17 + 19 + 20</t>
  </si>
  <si>
    <t>Раздел 9 строка 11 графа 3 &gt;= Раздел 9 строка 11 сумма граф 15 + 17 + 19 + 20</t>
  </si>
  <si>
    <t>Раздел 9 строка 12 графа 3 &gt;= Раздел 9 строка 12 сумма граф 15 + 17 + 19 + 20</t>
  </si>
  <si>
    <t>Раздел 9 строка 13 графа 3 &gt;= Раздел 9 строка 13 сумма граф 15 + 17 + 19 + 20</t>
  </si>
  <si>
    <t>Раздел 9 строка 14 графа 3 &gt;= Раздел 9 строка 14 сумма граф 15 + 17 + 19 + 20</t>
  </si>
  <si>
    <t>Раздел 9 строка 15 графа 3 &gt;= Раздел 9 строка 15 сумма граф 15 + 17 + 19 + 20</t>
  </si>
  <si>
    <t>Раздел 9 строка 16 графа 3 &gt;= Раздел 9 строка 16 сумма граф 15 + 17 + 19 + 20</t>
  </si>
  <si>
    <t>Раздел 9 строка 17 графа 3 &gt;= Раздел 9 строка 17 сумма граф 15 + 17 + 19 + 20</t>
  </si>
  <si>
    <t>Раздел 9 строка 18 графа 3 &gt;= Раздел 9 строка 18 сумма граф 15 + 17 + 19 + 20</t>
  </si>
  <si>
    <t>Раздел 9 строка 19 графа 3 &gt;= Раздел 9 строка 19 сумма граф 15 + 17 + 19 + 20</t>
  </si>
  <si>
    <t>Раздел 9 строка 20 графа 3 &gt;= Раздел 9 строка 20 сумма граф 15 + 17 + 19 + 20</t>
  </si>
  <si>
    <t>Раздел 9 строка 21 графа 3 &gt;= Раздел 9 строка 21 сумма граф 15 + 17 + 19 + 20</t>
  </si>
  <si>
    <t>Раздел 9 строка 22 графа 3 &gt;= Раздел 9 строка 22 сумма граф 15 + 17 + 19 + 20</t>
  </si>
  <si>
    <t>Раздел 9 строка 23 графа 3 &gt;= Раздел 9 строка 23 сумма граф 15 + 17 + 19 + 20</t>
  </si>
  <si>
    <t>Раздел 9 строка 24 графа 3 &gt;= Раздел 9 строка 24 сумма граф 15 + 17 + 19 + 20</t>
  </si>
  <si>
    <t>Раздел 9 строка 25 графа 3 &gt;= Раздел 9 строка 25 сумма граф 15 + 17 + 19 + 20</t>
  </si>
  <si>
    <t>Раздел 9 строка 26 графа 3 &gt;= Раздел 9 строка 26 сумма граф 15 + 17 + 19 + 20</t>
  </si>
  <si>
    <t>Раздел 9 строка 27 графа 3 &gt;= Раздел 9 строка 27 сумма граф 15 + 17 + 19 + 20</t>
  </si>
  <si>
    <t>Раздел 9 строка 28 графа 3 &gt;= Раздел 9 строка 28 сумма граф 15 + 17 + 19 + 20</t>
  </si>
  <si>
    <t>Раздел 9 строка 29 графа 3 &gt;= Раздел 9 строка 29 сумма граф 15 + 17 + 19 + 20</t>
  </si>
  <si>
    <t>196</t>
  </si>
  <si>
    <t>Турецкий</t>
  </si>
  <si>
    <t>56</t>
  </si>
  <si>
    <t>197</t>
  </si>
  <si>
    <t>Туркменский</t>
  </si>
  <si>
    <t>57</t>
  </si>
  <si>
    <t>199</t>
  </si>
  <si>
    <t>Удмуртский</t>
  </si>
  <si>
    <t>58</t>
  </si>
  <si>
    <t>202</t>
  </si>
  <si>
    <t>Украинский</t>
  </si>
  <si>
    <t>59</t>
  </si>
  <si>
    <t>206</t>
  </si>
  <si>
    <t>Хакасский</t>
  </si>
  <si>
    <t>60</t>
  </si>
  <si>
    <t>217</t>
  </si>
  <si>
    <t>Хантыйский (на трех диалектах)</t>
  </si>
  <si>
    <t>61</t>
  </si>
  <si>
    <t>219</t>
  </si>
  <si>
    <t>Финский</t>
  </si>
  <si>
    <t>62</t>
  </si>
  <si>
    <t>211</t>
  </si>
  <si>
    <t>Чеченский</t>
  </si>
  <si>
    <t>63</t>
  </si>
  <si>
    <t>238</t>
  </si>
  <si>
    <t>Черкесский</t>
  </si>
  <si>
    <t>64</t>
  </si>
  <si>
    <t>897</t>
  </si>
  <si>
    <t>Чувашский</t>
  </si>
  <si>
    <t>65</t>
  </si>
  <si>
    <t>243</t>
  </si>
  <si>
    <t>Чукотский</t>
  </si>
  <si>
    <t>66</t>
  </si>
  <si>
    <t>244</t>
  </si>
  <si>
    <t>Эвенский</t>
  </si>
  <si>
    <t>67</t>
  </si>
  <si>
    <t>262</t>
  </si>
  <si>
    <t>Эскимосский</t>
  </si>
  <si>
    <t>68</t>
  </si>
  <si>
    <t>265</t>
  </si>
  <si>
    <t>Эвенкийский</t>
  </si>
  <si>
    <t>69</t>
  </si>
  <si>
    <t>261</t>
  </si>
  <si>
    <t>Эстонский</t>
  </si>
  <si>
    <t>70</t>
  </si>
  <si>
    <t>267</t>
  </si>
  <si>
    <t>Юкагирский</t>
  </si>
  <si>
    <t>71</t>
  </si>
  <si>
    <t>271</t>
  </si>
  <si>
    <t>Якутский</t>
  </si>
  <si>
    <t>72</t>
  </si>
  <si>
    <t>275</t>
  </si>
  <si>
    <t>Агульский</t>
  </si>
  <si>
    <t>73</t>
  </si>
  <si>
    <t>005</t>
  </si>
  <si>
    <t>Греческий</t>
  </si>
  <si>
    <t>74</t>
  </si>
  <si>
    <t>048</t>
  </si>
  <si>
    <t>Китайский</t>
  </si>
  <si>
    <t>75</t>
  </si>
  <si>
    <t>092</t>
  </si>
  <si>
    <t>Негидальский</t>
  </si>
  <si>
    <t>76</t>
  </si>
  <si>
    <t>134</t>
  </si>
  <si>
    <t>Удэгейский</t>
  </si>
  <si>
    <t>77</t>
  </si>
  <si>
    <t>203</t>
  </si>
  <si>
    <t>Ульчский</t>
  </si>
  <si>
    <t>78</t>
  </si>
  <si>
    <t>207</t>
  </si>
  <si>
    <t>Цахурский</t>
  </si>
  <si>
    <t>79</t>
  </si>
  <si>
    <t>227</t>
  </si>
  <si>
    <t>Шорский</t>
  </si>
  <si>
    <t>80</t>
  </si>
  <si>
    <t>253</t>
  </si>
  <si>
    <t>Энецкий</t>
  </si>
  <si>
    <t>81</t>
  </si>
  <si>
    <t>263</t>
  </si>
  <si>
    <t>Орокский (Уйльта)</t>
  </si>
  <si>
    <t>82</t>
  </si>
  <si>
    <t>144</t>
  </si>
  <si>
    <t>Численность обучающихся по очной форме обучения (чел)</t>
  </si>
  <si>
    <t>Раздел 9 строка 24 графа 28 &gt;= Раздел 9 строка 24 графа 29</t>
  </si>
  <si>
    <t>Раздел 9 строка 25 графа 28 &gt;= Раздел 9 строка 25 графа 29</t>
  </si>
  <si>
    <t>Раздел 9 строка 26 графа 28 &gt;= Раздел 9 строка 26 графа 29</t>
  </si>
  <si>
    <t>Раздел 9 строка 27 графа 28 &gt;= Раздел 9 строка 27 графа 29</t>
  </si>
  <si>
    <t>Раздел 9 строка 28 графа 28 &gt;= Раздел 9 строка 28 графа 29</t>
  </si>
  <si>
    <t>Раздел 9 строка 29 графа 28 &gt;= Раздел 9 строка 29 графа 29</t>
  </si>
  <si>
    <t>Раздел 9 строка 30 графа 28 &gt;= Раздел 9 строка 30 графа 29</t>
  </si>
  <si>
    <t>Раздел 9 строка 31 графа 28 &gt;= Раздел 9 строка 31 графа 29</t>
  </si>
  <si>
    <t>Раздел 9 строка 32 графа 28 &gt;= Раздел 9 строка 32 графа 29</t>
  </si>
  <si>
    <t>Раздел 9 строка 33 графа 28 &gt;= Раздел 9 строка 33 графа 29</t>
  </si>
  <si>
    <t>Раздел 9 строка 34 графа 28 &gt;= Раздел 9 строка 34 графа 29</t>
  </si>
  <si>
    <t>Раздел 9 строка 35 графа 28 &gt;= Раздел 9 строка 35 графа 29</t>
  </si>
  <si>
    <t>Раздел 9 строка 36 графа 28 &gt;= Раздел 9 строка 36 графа 29</t>
  </si>
  <si>
    <t>Раздел 9 строка 37 графа 28 &gt;= Раздел 9 строка 37 графа 29</t>
  </si>
  <si>
    <t>Раздел 9 строка 38 графа 28 &gt;= Раздел 9 строка 38 графа 29</t>
  </si>
  <si>
    <t>Раздел 9 строка 39 графа 3 = Раздел 9 сумма строк 41+42 графа 3</t>
  </si>
  <si>
    <t>Раздел 9 строка 43 графа 3 &lt;= Раздел 9 строка 1 графа 3</t>
  </si>
  <si>
    <t>Раздел 9 строка 44 графа 3 &lt;= Раздел 9 строка 1 графа 13</t>
  </si>
  <si>
    <t>Раздел 9 строка 40 графа 3 &lt;= Раздел 9 строка 39 графа 3</t>
  </si>
  <si>
    <t>Раздел 10 строка 1 графа 12 = Раздел 10 строка 1 сумма граф 3+6+9</t>
  </si>
  <si>
    <t>Раздел 10 строка 1 графа 13 = Раздел 10 строка 1 сумма граф 4+7+10</t>
  </si>
  <si>
    <t>Раздел 10 строка 1 графа 14 = Раздел 10 строка 1 сумма граф 5+8+11</t>
  </si>
  <si>
    <t>Раздел 10 строка 1 графа 15 &lt;=  Раздел 10 строка 1 графа 12</t>
  </si>
  <si>
    <t>Раздел 10 строка 1 графа 16 &lt;=  Раздел 10 строка 1 графа 13</t>
  </si>
  <si>
    <t>Раздел 10 строка 1 графа 17 &lt;=  Раздел 10 строка 1 графа 14</t>
  </si>
  <si>
    <t xml:space="preserve">Раздел 11 строка 01 графа 3 = Раздел 11 строка 01 сумма граф 4+5+6+7 </t>
  </si>
  <si>
    <t>Раздел 11 строка 02 графа 3 = Раздел 11 сумма граф 6+7 по строке 02</t>
  </si>
  <si>
    <t>Раздел 11 строка 1 графа 3 = Раздел 10 строка 1 графа 12</t>
  </si>
  <si>
    <t>Раздел 11 строка 2 графа 3 = Раздел 10 строка 1 графа 13</t>
  </si>
  <si>
    <t>Раздел 11 строка 3 графа 3 = Раздел 10 строка 1 графа 14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</si>
  <si>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</si>
  <si>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</si>
  <si>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</si>
  <si>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</si>
  <si>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</si>
  <si>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</si>
  <si>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</si>
  <si>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</si>
  <si>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</si>
  <si>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</si>
  <si>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</si>
  <si>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</si>
  <si>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>Раздел 6 строка 01 графа 3 = Раздел 6 сумма строка 02 + 03 + 04 + 05 + 06 + 07 + 08 + 09 графа 3</t>
  </si>
  <si>
    <t>Раздел 6 строка 01 графа 4 = Раздел 6 сумма строка 02 + 03 + 04 + 05 + 06 + 07 + 08 + 09 графа 4</t>
  </si>
  <si>
    <t>Раздел 6 строка 09 графа 4 &lt;= Раздел 6 строка 09 графа 3</t>
  </si>
  <si>
    <t>Раздел 9 строка 01 графа 03 = Раздел 9 строка 01 сумма граф 26 + 27 + 28</t>
  </si>
  <si>
    <t>Раздел 9 строка 02 графа 03 = Раздел 9 строка 02 сумма граф 26 + 27 + 28</t>
  </si>
  <si>
    <t>Раздел 9 строка 03 графа 03 = Раздел 9 строка 03 сумма граф 26 + 27 + 28</t>
  </si>
  <si>
    <t>Раздел 9 строка 04 графа 03 = Раздел 9 строка 04 сумма граф 26 + 27 + 28</t>
  </si>
  <si>
    <t>Раздел 9 строка 36 графа 3 = Раздел 9 строка 36 сумма граф 9 + 10 + 11 + 12</t>
  </si>
  <si>
    <t>Раздел 9 строка 37 графа 3 = Раздел 9 строка 37 сумма граф 9 + 10 + 11 + 12</t>
  </si>
  <si>
    <t>Раздел 9 строка 38 графа 3 = Раздел 9 строка 38 сумма граф 9 + 10 + 11 + 12</t>
  </si>
  <si>
    <t>Раздел 9 строка 03 графа 3 = Раздел 9 строка 03 сумма граф 15 + 17</t>
  </si>
  <si>
    <t>Раздел 9 строка 05 графа 3 = Раздел 9 строка 05 сумма граф 15 + 17 + 19 + 20</t>
  </si>
  <si>
    <t>Раздел 9 строка 12 графа 3 = Раздел 9 строка 12 сумма граф 21 + 22 + 23 + 24 + 25</t>
  </si>
  <si>
    <t>Раздел 9 строка 13 графа 3 = Раздел 9 строка 13 сумма граф 21 + 22 + 23 + 24 + 25</t>
  </si>
  <si>
    <t>Раздел 9 строка 14 графа 3 = Раздел 9 строка 14 сумма граф 21 + 22 + 23 + 24 + 25</t>
  </si>
  <si>
    <t>Раздел 9 строка 15 графа 3 = Раздел 9 строка 15 сумма граф 21 + 22 + 23 + 24 + 25</t>
  </si>
  <si>
    <t>Раздел 9 строка 16 графа 3 = Раздел 9 строка 16 сумма граф 21 + 22 + 23 + 24 + 25</t>
  </si>
  <si>
    <t>Раздел 9 строка 17 графа 3 = Раздел 9 строка 17 сумма граф 21 + 22 + 23 + 24 + 25</t>
  </si>
  <si>
    <t>Раздел 9 строка 18 графа 3 = Раздел 9 строка 18 сумма граф 21 + 22 + 23 + 24 + 25</t>
  </si>
  <si>
    <t>Раздел 9 строка 19 графа 3 = Раздел 9 строка 19 сумма граф 21 + 22 + 23 + 24 + 25</t>
  </si>
  <si>
    <t>Раздел 9 строка 20 графа 3 = Раздел 9 строка 20 сумма граф 21 + 22 + 23 + 24 + 25</t>
  </si>
  <si>
    <t>Раздел 9 строка 21 графа 3 = Раздел 9 строка 21 сумма граф 21 + 22 + 23 + 24 + 25</t>
  </si>
  <si>
    <t>Раздел 9 строка 22 графа 3 = Раздел 9 строка 22 сумма граф 21 + 22 + 23 + 24 + 25</t>
  </si>
  <si>
    <t>Раздел 9 строка 23 графа 3 = Раздел 9 строка 23 сумма граф 21 + 22 + 23 + 24 + 25</t>
  </si>
  <si>
    <t>Раздел 9 строка 24 графа 3 = Раздел 9 строка 24 сумма граф 21 + 22 + 23 + 24 + 25</t>
  </si>
  <si>
    <t>Раздел 9 строка 25 графа 3 = Раздел 9 строка 25 сумма граф 21 + 22 + 23 + 24 + 25</t>
  </si>
  <si>
    <t>Раздел 9 строка 26 графа 3 = Раздел 9 строка 26 сумма граф 21 + 22 + 23 + 24 + 25</t>
  </si>
  <si>
    <t>Раздел 9 строка 27 графа 3 = Раздел 9 строка 27 сумма граф 21 + 22 + 23 + 24 + 25</t>
  </si>
  <si>
    <t>Раздел 9 строка 28 графа 3 = Раздел 9 строка 28 сумма граф 21 + 22 + 23 + 24 + 25</t>
  </si>
  <si>
    <t>Раздел 9 строка 29 графа 3 = Раздел 9 строка 29 сумма граф 21 + 22 + 23 + 24 + 25</t>
  </si>
  <si>
    <t>Раздел 9 строка 30 графа 3 = Раздел 9 строка 30 сумма граф 21 + 22 + 23 + 24 + 25</t>
  </si>
  <si>
    <t>Раздел 9 строка 31 графа 3 = Раздел 9 строка 31 сумма граф 21 + 22 + 23 + 24 + 25</t>
  </si>
  <si>
    <t>Раздел 9 строка 32 графа 3 = Раздел 9 строка 32 сумма граф 21 + 22 + 23 + 24 + 25</t>
  </si>
  <si>
    <t>Раздел 9 строка 33 графа 3 = Раздел 9 строка 33 сумма граф 21 + 22 + 23 + 24 + 25</t>
  </si>
  <si>
    <t>Раздел 9 строка 34 графа 3 = Раздел 9 строка 34 сумма граф 21 + 22 + 23 + 24 + 25</t>
  </si>
  <si>
    <t>Раздел 9 строка 35 графа 3 = Раздел 9 строка 35 сумма граф 21 + 22 + 23 + 24 + 25</t>
  </si>
  <si>
    <t>Раздел 9 строка 36 графа 3 = Раздел 9 строка 36 сумма граф 21 + 22 + 23 + 24 + 25</t>
  </si>
  <si>
    <t>Раздел 9 строка 37 графа 3 = Раздел 9 строка 37 сумма граф 21 + 22 + 23 + 24 + 25</t>
  </si>
  <si>
    <t>Раздел 9 строка 38 графа 3 = Раздел 9 строка 38 сумма граф 21 + 22 + 23 + 24 + 25</t>
  </si>
  <si>
    <t>Раздел 3 строка 06 графа 9 &lt;= Раздел 3 строка 06 графа 8</t>
  </si>
  <si>
    <t>Раздел 3 строка 07 графа 9 &lt;= Раздел 3 строка 07 графа 8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</si>
  <si>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общего образования (по принадлежности)</t>
  </si>
  <si>
    <t xml:space="preserve">   б) окончили основное вечернее (сменное) общеобразова-
        тельное учреждение в прошлом учебном году и ранее</t>
  </si>
  <si>
    <t>2) Из общей численности обучающихся (графа 8 строка 07):
   а) проживают в сельской местности</t>
  </si>
  <si>
    <t>3) Численность обучающихся-заочников, обучающихся по сессионому режиму занятий</t>
  </si>
  <si>
    <t>4) Численность обучающихся выпускных классов
(из графы 8 строки 5)</t>
  </si>
  <si>
    <t>1) Из общей численности обучающихся 10 класса
(графа 8 строка 04) (чел):
   а) окончили основное дневное общеобразовательное
       учреждение в прошлом учебном году и ранее</t>
  </si>
  <si>
    <t xml:space="preserve">   серебряной медалью «За особые успехи в учении» (чел)</t>
  </si>
  <si>
    <t>Из численности обучающихся, получивших аттестат о среднем (полном) общем образовании (стр.04+стр.05), награждены:
   золотой медалью «За особые успехи в учении» (чел)</t>
  </si>
  <si>
    <t xml:space="preserve">            из них (из.стр.11) сдавшие ЕГЭ (чел)</t>
  </si>
  <si>
    <t xml:space="preserve">         численность выпускников, участвовавших в ЕГЭ по математике (чел)</t>
  </si>
  <si>
    <t xml:space="preserve">            из них (из стр.09) сдавшие ЕГЭ (чел)</t>
  </si>
  <si>
    <t xml:space="preserve">      из них (из стр.08)
         численность выпускников, участвовавших в ЕГЭ по русскому языку (чел)</t>
  </si>
  <si>
    <t xml:space="preserve">   из них (из стр.07) участвовавшие в едином государственном экзамене (ЕГЭ) (чел)</t>
  </si>
  <si>
    <t>Численность выпускников, допущенных к выпускным экзаменам  (чел)</t>
  </si>
  <si>
    <t>Кроме того, численность обучающихся выпускного класса, не получивших аттестат о среднем (полном) общем образовании (чел)</t>
  </si>
  <si>
    <t>Кроме того, численность обучающихся, получивших аттестат о среднем (полном) общем образовании в порядке экстерната или из выпуска прошлых лет (чел)</t>
  </si>
  <si>
    <t>Численность обучающихся, получивших аттестат о среднем (полном) общем образовании (чел)</t>
  </si>
  <si>
    <t>Раздел 9 строка 08 графа 23 = Раздел 9 сумма строк 09 + 10 + 11 + 12 + 13 + 14 + 15 + 16 + 17 + 18 + 19 + 20 + 21 + 22 + 23 + 24 + 25 + 26 + 27  графа 23</t>
  </si>
  <si>
    <t>Раздел 9 строка 08 графа 24 = Раздел 9 сумма строк 09 + 10 + 11 + 12 + 13 + 14 + 15 + 16 + 17 + 18 + 19 + 20 + 21 + 22 + 23 + 24 + 25 + 26 + 27  графа 24</t>
  </si>
  <si>
    <t>Раздел 9 строка 08 графа 25 = Раздел 9 сумма строк 09 + 10 + 11 + 12 + 13 + 14 + 15 + 16 + 17 + 18 + 19 + 20 + 21 + 22 + 23 + 24 + 25 + 26 + 27  графа 25</t>
  </si>
  <si>
    <t>Раздел 9 строка 08 графа 26 = Раздел 9 сумма строк 09 + 10 + 11 + 12 + 13 + 14 + 15 + 16 + 17 + 18 + 19 + 20 + 21 + 22 + 23 + 24 + 25 + 26 + 27  графа 26</t>
  </si>
  <si>
    <t>Раздел 9 строка 08 графа 27 = Раздел 9 сумма строк 09 + 10 + 11 + 12 + 13 + 14 + 15 + 16 + 17 + 18 + 19 + 20 + 21 + 22 + 23 + 24 + 25 + 26 + 27  графа 27</t>
  </si>
  <si>
    <t>Раздел 9 строка 08 графа 28 = Раздел 9 сумма строк 09 + 10 + 11 + 12 + 13 + 14 + 15 + 16 + 17 + 18 + 19 + 20 + 21 + 22 + 23 + 24 + 25 + 26 + 27  графа 28</t>
  </si>
  <si>
    <t>Раздел 9 строка 08 графа 29 = Раздел 9 сумма строк 09 + 10 + 11 + 12 + 13 + 14 + 15 + 16 + 17 + 18 + 19 + 20 + 21 + 22 + 23 + 24 + 25 + 26 + 27  графа 29</t>
  </si>
  <si>
    <t>Раздел 9 строка 08 графа 30 = Раздел 9 сумма строк 09 + 10 + 11 + 12 + 13 + 14 + 15 + 16 + 17 + 18 + 19 + 20 + 21 + 22 + 23 + 24 + 25 + 26 + 27  графа 30</t>
  </si>
  <si>
    <t>Раздел 9 строка 01 графа 3 = Раздел 9 строка 01 сумма граф 6 + 7</t>
  </si>
  <si>
    <t>Раздел 9 строка 02 графа 3 = Раздел 9 строка 02 сумма граф 6 + 7</t>
  </si>
  <si>
    <t>Раздел 9 строка 03 графа 3 = Раздел 9 строка 03 сумма граф 6 + 7</t>
  </si>
  <si>
    <t>Раздел 9 строка 04 графа 3 = Раздел 9 строка 04 сумма граф 6 + 7</t>
  </si>
  <si>
    <t>Раздел 9 строка 05 графа 3 = Раздел 9 строка 05 сумма граф 6 + 7</t>
  </si>
  <si>
    <t>Раздел 9 строка 06 графа 3 = Раздел 9 строка 06 сумма граф 6 + 7</t>
  </si>
  <si>
    <t>Раздел 9 строка 07 графа 3 = Раздел 9 строка 07 сумма граф 6 + 7</t>
  </si>
  <si>
    <t>Раздел 9 строка 08 графа 3 = Раздел 9 строка 08 сумма граф 6 + 7</t>
  </si>
  <si>
    <t>Раздел 9 строка 09 графа 3 = Раздел 9 строка 09 сумма граф 6 + 7</t>
  </si>
  <si>
    <t>Раздел 9 строка 10 графа 3 = Раздел 9 строка 10 сумма граф 6 + 7</t>
  </si>
  <si>
    <t>Раздел 9 строка 11 графа 3 = Раздел 9 строка 11 сумма граф 6 + 7</t>
  </si>
  <si>
    <t>Раздел 9 строка 19 графа 15 &gt;= Раздел 9 строка 19 графа 16</t>
  </si>
  <si>
    <t>Раздел 9 строка 20 графа 15 &gt;= Раздел 9 строка 20 графа 16</t>
  </si>
  <si>
    <t>Раздел 9 строка 21 графа 15 &gt;= Раздел 9 строка 21 графа 16</t>
  </si>
  <si>
    <t>Раздел 9 строка 22 графа 15 &gt;= Раздел 9 строка 22 графа 16</t>
  </si>
  <si>
    <t>Раздел 9 строка 23 графа 15 &gt;= Раздел 9 строка 23 графа 16</t>
  </si>
  <si>
    <t>Раздел 9 строка 24 графа 15 &gt;= Раздел 9 строка 24 графа 16</t>
  </si>
  <si>
    <t>Раздел 9 строка 25 графа 15 &gt;= Раздел 9 строка 25 графа 16</t>
  </si>
  <si>
    <t>Раздел 9 строка 26 графа 15 &gt;= Раздел 9 строка 26 графа 16</t>
  </si>
  <si>
    <t>Раздел 9 строка 27 графа 15 &gt;= Раздел 9 строка 27 графа 16</t>
  </si>
  <si>
    <t>Раздел 9 строка 28 графа 15 &gt;= Раздел 9 строка 28 графа 16</t>
  </si>
  <si>
    <t>Раздел 9 строка 29 графа 15 &gt;= Раздел 9 строка 29 графа 16</t>
  </si>
  <si>
    <t>Раздел 9 строка 30 графа 15 &gt;= Раздел 9 строка 30 графа 16</t>
  </si>
  <si>
    <t>Раздел 9 строка 31 графа 15 &gt;= Раздел 9 строка 31 графа 16</t>
  </si>
  <si>
    <t>Раздел 9 строка 32 графа 15 &gt;= Раздел 9 строка 32 графа 16</t>
  </si>
  <si>
    <t>Раздел 9 строка 33 графа 15 &gt;= Раздел 9 строка 33 графа 16</t>
  </si>
  <si>
    <t>Раздел 9 строка 34 графа 15 &gt;= Раздел 9 строка 34 графа 16</t>
  </si>
  <si>
    <t>Раздел 9 строка 35 графа 15 &gt;= Раздел 9 строка 35 графа 16</t>
  </si>
  <si>
    <t>Раздел 9 строка 36 графа 15 &gt;= Раздел 9 строка 36 графа 16</t>
  </si>
  <si>
    <t>Раздел 9 строка 37 графа 15 &gt;= Раздел 9 строка 37 графа 16</t>
  </si>
  <si>
    <t>Раздел 9 строка 38 графа 15 &gt;= Раздел 9 строка 38 графа 16</t>
  </si>
  <si>
    <t>Раздел 9 строка 01 графа 17 &gt;= Раздел 9 строка 01 графа 18</t>
  </si>
  <si>
    <t>Раздел 9 строка 02 графа 17 &gt;= Раздел 9 строка 02 графа 18</t>
  </si>
  <si>
    <t>Раздел 9 строка 03 графа 17 &gt;= Раздел 9 строка 03 графа 18</t>
  </si>
  <si>
    <t>Раздел 9 строка 04 графа 17 &gt;= Раздел 9 строка 04 графа 18</t>
  </si>
  <si>
    <t>№
строки</t>
  </si>
  <si>
    <t>Значение</t>
  </si>
  <si>
    <t>Наименование</t>
  </si>
  <si>
    <t>количество консультационных пунктов (ед)</t>
  </si>
  <si>
    <t>численность обучающихся в них (чел)</t>
  </si>
  <si>
    <t>Очная форма обучения</t>
  </si>
  <si>
    <t>Заочная форма обучения</t>
  </si>
  <si>
    <t>число классов (ед)</t>
  </si>
  <si>
    <t>число групп (ед)</t>
  </si>
  <si>
    <t>1-4 классы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</si>
  <si>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</si>
  <si>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</si>
  <si>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</si>
  <si>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</si>
  <si>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</si>
  <si>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</si>
  <si>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</si>
  <si>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</si>
  <si>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</si>
  <si>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</si>
  <si>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</si>
  <si>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</si>
  <si>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</si>
  <si>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</si>
  <si>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</si>
  <si>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</si>
  <si>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</si>
  <si>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</si>
  <si>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</si>
  <si>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</si>
  <si>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</si>
  <si>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</si>
  <si>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</si>
  <si>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Численность работников (физические лица)</t>
  </si>
  <si>
    <t>Из гр. 3 женщин</t>
  </si>
  <si>
    <t>кроме того, внешние совместители</t>
  </si>
  <si>
    <t>высшей категории</t>
  </si>
  <si>
    <t>Раздел 3 строка 07 графа 10 &lt;= Раздел 3 строка 07 графа 8</t>
  </si>
  <si>
    <t xml:space="preserve">Раздел 7 строка 02 графа 3 Не проставлено число зданий или их площадь строка 01 графа 3 </t>
  </si>
  <si>
    <t>Раздел 7 строка 22 графа 3  Не проставлено число учреждений или зданий, требующих капитального ремонта Раздел 7 строка 23 графа 3</t>
  </si>
  <si>
    <t>Раздел 7 строка 24 графа 3  Не проставлено число учреждений или зданий, находящихся в аварийном состоянии Раздел 7 строка 25 графа 3</t>
  </si>
  <si>
    <t>среднее профес-сиональное</t>
  </si>
  <si>
    <t>высшее профес-сиональное</t>
  </si>
  <si>
    <t>Раздел 5 строка 02 графа 3 &lt;= Раздел 5 строка 01 графа 3</t>
  </si>
  <si>
    <t>Раздел 5 строка 02 графа 4 &lt;= Раздел 5 строка 01 графа 4</t>
  </si>
  <si>
    <t>Раздел 5 строка 02 графа 5 &lt;= Раздел 5 строка 01 графа 5</t>
  </si>
  <si>
    <t>Раздел 5 строка 02 графа 6 &lt;= Раздел 5 строка 01 графа 6</t>
  </si>
  <si>
    <t>Раздел 5 строка 02 графа 7 &lt;= Раздел 5 строка 01 графа 7</t>
  </si>
  <si>
    <t>Раздел 5 строка 04 графа 3 &lt;= Раздел 5 строка 01 графа 3</t>
  </si>
  <si>
    <t>Раздел 6 строка 01 графа 4 &lt;= Раздел 6 строка 01 графа 3</t>
  </si>
  <si>
    <t>Раздел 6 строка 02 графа 4 &lt;= Раздел 6 строка 02 графа 3</t>
  </si>
  <si>
    <t>Раздел 6 строка 03 графа 4 &lt;= Раздел 6 строка 03 графа 3</t>
  </si>
  <si>
    <t>Раздел 6 строка 04 графа 4 &lt;= Раздел 6 строка 04 графа 3</t>
  </si>
  <si>
    <t>Раздел 6 строка 05 графа 4 &lt;= Раздел 6 строка 05 графа 3</t>
  </si>
  <si>
    <t>Раздел 1. Языки преподавания
На каком языке или на каких языках ведется обучение в учреждении
(не считая языка, который  преподается только как предмет )</t>
  </si>
  <si>
    <t>Раздел 7 строка 02 графа 3 &gt;= Раздел 7 строка 01 графа 3</t>
  </si>
  <si>
    <t>Раздел 7 строка 04 графа 3 &gt;= Раздел 7 строка 03 графа 3</t>
  </si>
  <si>
    <r>
      <t>Раздел 6. Сведения об обучающихся, выбывших из образовательного учреждения в течение 2014/2015 учебного года и летнего периода 2015 г.</t>
    </r>
    <r>
      <rPr>
        <sz val="10"/>
        <rFont val="Times New Roman"/>
        <family val="0"/>
      </rPr>
      <t xml:space="preserve">
(не считая окончивших 9 класс в основной школе и 11 (12) классы в средней школе)</t>
    </r>
  </si>
  <si>
    <t>Раздел 9 строка 02 графа 21 = Раздел 9 сумма строк 03 + 04 + 05 + 06  графа 21</t>
  </si>
  <si>
    <t>Раздел 9 строка 02 графа 22 = Раздел 9 сумма строк 03 + 04 + 05 + 06  графа 22</t>
  </si>
  <si>
    <t>Раздел 9 строка 02 графа 23 = Раздел 9 сумма строк 03 + 04 + 05 + 06  графа 23</t>
  </si>
  <si>
    <t>Раздел 9 строка 02 графа 24 = Раздел 9 сумма строк 03 + 04 + 05 + 06  графа 24</t>
  </si>
  <si>
    <t>Раздел 9 строка 02 графа 25 = Раздел 9 сумма строк 03 + 04 + 05 + 06  графа 25</t>
  </si>
  <si>
    <t>Раздел 9 строка 02 графа 26 = Раздел 9 сумма строк 03 + 04 + 05 + 06  графа 26</t>
  </si>
  <si>
    <t>Раздел 9 строка 02 графа 27 = Раздел 9 сумма строк 03 + 04 + 05 + 06  графа 27</t>
  </si>
  <si>
    <t>Раздел 9 строка 02 графа 28 = Раздел 9 сумма строк 03 + 04 + 05 + 06  графа 28</t>
  </si>
  <si>
    <t>Раздел 9 строка 02 графа 29 = Раздел 9 сумма строк 03 + 04 + 05 + 06  графа 29</t>
  </si>
  <si>
    <t>Раздел 9 строка 02 графа 30 = Раздел 9 сумма строк 03 + 04 + 05 + 06  графа 30</t>
  </si>
  <si>
    <t>Раздел 9 строка 07 графа 3 = Раздел 9 сумма строк 08 + 28 + 29 + 30 + 31 + 32 + 33 + 34  графа 3</t>
  </si>
  <si>
    <t>Раздел 9 строка 07 графа 4 = Раздел 9 сумма строк 08 + 28 + 29 + 30 + 31 + 32 + 33 + 34  графа 4</t>
  </si>
  <si>
    <t>Раздел 9 строка 05 графа 17 &gt;= Раздел 9 строка 05 графа 18</t>
  </si>
  <si>
    <t>Раздел 9 строка 06 графа 17 &gt;= Раздел 9 строка 06 графа 18</t>
  </si>
  <si>
    <t>Раздел 9 строка 07 графа 17 &gt;= Раздел 9 строка 07 графа 18</t>
  </si>
  <si>
    <t>Раздел 9 строка 08 графа 17 &gt;= Раздел 9 строка 08 графа 18</t>
  </si>
  <si>
    <t>Раздел 9 строка 09 графа 17 &gt;= Раздел 9 строка 09 графа 18</t>
  </si>
  <si>
    <t>Раздел 9 строка 10 графа 17 &gt;= Раздел 9 строка 10 графа 18</t>
  </si>
  <si>
    <t>Раздел 9 строка 11 графа 17 &gt;= Раздел 9 строка 11 графа 18</t>
  </si>
  <si>
    <t>Раздел 9 строка 12 графа 17 &gt;= Раздел 9 строка 12 графа 18</t>
  </si>
  <si>
    <t>Раздел 9 строка 13 графа 17 &gt;= Раздел 9 строка 13 графа 18</t>
  </si>
  <si>
    <t>Число вакантных должностей (ед)</t>
  </si>
  <si>
    <t>Раздел 9 строка 13 графа 3 &gt;= Раздел 9 строка 13 графа 5</t>
  </si>
  <si>
    <t>Раздел 9 строка 07 графа 5 = Раздел 9 сумма строк 08 + 28 + 29 + 30 + 31 + 32 + 33 + 34  графа 5</t>
  </si>
  <si>
    <t>Раздел 9 строка 07 графа 6 = Раздел 9 сумма строк 08 + 28 + 29 + 30 + 31 + 32 + 33 + 34  графа 6</t>
  </si>
  <si>
    <t>Раздел 6 строка 06 графа 4 &lt;= Раздел 6 строка 06 графа 3</t>
  </si>
  <si>
    <t>Раздел 6 строка 07 графа 4 &lt;= Раздел 6 строка 07 графа 3</t>
  </si>
  <si>
    <t>Раздел 6 строка 08 графа 4 &lt;= Раздел 6 строка 08 графа 3</t>
  </si>
  <si>
    <t>Раздел 7 строка 16 графа 3 &gt;= Раздел 7 строка 17 графа 3</t>
  </si>
  <si>
    <t>Раздел 7 строка 20 графа 3 &gt;= Раздел 7 строка 21 графа 3</t>
  </si>
  <si>
    <t>Раздел 7 строка 36 графа 3 &gt;= Раздел 7 строка 37 графа 3</t>
  </si>
  <si>
    <t>Раздел 7 строка 36 графа 3 &gt;= Раздел 7 строка 38 графа 3</t>
  </si>
  <si>
    <t>Раздел 7 строка 36 графа 3 &gt;= Раздел 7 строка 39 графа 3</t>
  </si>
  <si>
    <t>Раздел 8 если строка 01 графа 3 = 0, то строка 01 графа 4 = 0</t>
  </si>
  <si>
    <t>Раздел 8 если строка 02 графа 3 = 0, то строка 02 графа 4 = 0</t>
  </si>
  <si>
    <t>Раздел 8 если строка 03 графа 3 = 0, то строка 03 графа 4 = 0</t>
  </si>
  <si>
    <t>Раздел 9 строка 01 графа 3 = Раздел 9 сумма строк 02 + 07 + 37 + 38 графа 3</t>
  </si>
  <si>
    <t>Раздел 9 строка 01 графа 5 = Раздел 9 сумма строк 02 + 07 + 37 + 38 графа 5</t>
  </si>
  <si>
    <t>Раздел 9 строка 01 графа 6 = Раздел 9 сумма строк 02 + 07 + 37 + 38 графа 6</t>
  </si>
  <si>
    <t>Раздел 9 строка 01 графа 7 = Раздел 9 сумма строк 02 + 07 + 37 + 38 графа 7</t>
  </si>
  <si>
    <t>Раздел 9 строка 01 графа 8 = Раздел 9 сумма строк 02 + 07 + 37 + 38 графа 8</t>
  </si>
  <si>
    <t>Раздел 9 строка 07 графа 4 &gt;= Раздел 9 строка 35 графа 4</t>
  </si>
  <si>
    <t>Раздел 9 строка 07 графа 5 &gt;= Раздел 9 строка 35 графа 5</t>
  </si>
  <si>
    <t>Раздел 9 строка 07 графа 6 &gt;= Раздел 9 строка 35 графа 6</t>
  </si>
  <si>
    <t>Раздел 9 строка 07 графа 7 &gt;= Раздел 9 строка 35 графа 7</t>
  </si>
  <si>
    <t>Раздел 9 строка 07 графа 8 &gt;= Раздел 9 строка 35 графа 8</t>
  </si>
  <si>
    <t>Раздел 9 строка 07 графа 9 &gt;= Раздел 9 строка 35 графа 9</t>
  </si>
  <si>
    <t>Раздел 9 строка 07 графа 10 &gt;= Раздел 9 строка 35 графа 10</t>
  </si>
  <si>
    <t>Раздел 9 строка 07 графа 11 &gt;= Раздел 9 строка 35 графа 11</t>
  </si>
  <si>
    <t>Раздел 9 строка 07 графа 12 &gt;= Раздел 9 строка 35 графа 12</t>
  </si>
  <si>
    <t>Раздел 9 строка 07 графа 13 &gt;= Раздел 9 строка 35 графа 13</t>
  </si>
  <si>
    <t>Раздел 9 строка 07 графа 14 &gt;= Раздел 9 строка 35 графа 14</t>
  </si>
  <si>
    <t>Раздел 9 строка 07 графа 15 &gt;= Раздел 9 строка 35 графа 15</t>
  </si>
  <si>
    <t>Раздел 9 строка 07 графа 16 &gt;= Раздел 9 строка 35 графа 16</t>
  </si>
  <si>
    <t>Раздел 9 строка 07 графа 17 &gt;= Раздел 9 строка 35 графа 17</t>
  </si>
  <si>
    <t>Раздел 9 строка 07 графа 18 &gt;= Раздел 9 строка 35 графа 18</t>
  </si>
  <si>
    <t>Раздел 9 строка 07 графа 19 &gt;= Раздел 9 строка 35 графа 19</t>
  </si>
  <si>
    <t>Раздел 9 строка 03 графа 3 &gt;= Раздел 9 строка 03 графа 5</t>
  </si>
  <si>
    <t>Раздел 9 строка 04 графа 3 &gt;= Раздел 9 строка 04 графа 5</t>
  </si>
  <si>
    <t>Раздел 9 строка 05 графа 3 &gt;= Раздел 9 строка 05 графа 5</t>
  </si>
  <si>
    <t>Раздел 9 строка 06 графа 3 &gt;= Раздел 9 строка 06 графа 5</t>
  </si>
  <si>
    <t>Раздел 9 строка 07 графа 3 &gt;= Раздел 9 строка 07 графа 5</t>
  </si>
  <si>
    <t>Раздел 9 строка 08 графа 3 &gt;= Раздел 9 строка 08 графа 5</t>
  </si>
  <si>
    <t>Раздел 9 строка 09 графа 3 &gt;= Раздел 9 строка 09 графа 5</t>
  </si>
  <si>
    <t>Раздел 9 строка 10 графа 3 &gt;= Раздел 9 строка 10 графа 5</t>
  </si>
  <si>
    <t>Раздел 9 строка 11 графа 3 &gt;= Раздел 9 строка 11 графа 5</t>
  </si>
  <si>
    <t>Раздел 9 строка 12 графа 3 &gt;= Раздел 9 строка 12 графа 5</t>
  </si>
  <si>
    <t>Раздел 3 строка 16 графа 3 &lt;= Раздел 3 строка 05 графа 8</t>
  </si>
  <si>
    <t>Раздел 7 если строка 14 = нет, то строка 15 = 0  (по графе 3)</t>
  </si>
  <si>
    <t>Раздел 7 если строка 14 = да, то строка 15 &gt;= 0  (по графе 3)</t>
  </si>
  <si>
    <t>Раздел 7 если строка 31 = 0, то строка 32 = 0  (по графе 3)</t>
  </si>
  <si>
    <t>Раздел 7 если строка 34 = 0, то строка 35 = 0  (по графе 3)</t>
  </si>
  <si>
    <t>Раздел 7 строка 18 графа 3 &gt;= Раздел 7 строка 19 графа 3</t>
  </si>
  <si>
    <t>Раздел 7 строка 36 графа 3 &gt;= Раздел 7 строка 41 графа 3</t>
  </si>
  <si>
    <t>Раздел 7 строка 41 графа 3 &gt;= Раздел 7 строка 42 графа 3</t>
  </si>
  <si>
    <t>Раздел 7 строка 39 графа 3 &gt;= Раздел 7 строка 40 графа 3</t>
  </si>
  <si>
    <t>Раздел 7 строка 51 графа 3 &gt;= Раздел 7 строка 52 графа 3</t>
  </si>
  <si>
    <t>Раздел 7 строка 51 графа 3 &lt;= Раздел 7 строка 36 графа 3</t>
  </si>
  <si>
    <t>Раздел 7 строка 32 графа 3 кол-во пасажирских мест не соответствует кол-ву авт.</t>
  </si>
  <si>
    <t>Раздел 7 строка 35 графа 3 кол-во рабочих мест  с ЭВМ не соответствует кол-ву каб.</t>
  </si>
  <si>
    <t>Раздел 7 строка 51 графа 3  Отсутствуют персональные ЭВМ, подключенные к сети Интернет / Нет подключения к сети Интернет  Раздел 7 строка 43 графа 3</t>
  </si>
  <si>
    <t>Раздел 7 строка 47,48,49,50 графа 3  Выбрана скорость подключения к сети Интернет / Нет подключения к сети Интернет  Раздел 7 строка 43 графа 3</t>
  </si>
  <si>
    <t>Раздел 7 строки 44, 45, 46 графа 3  Не выбран тип подключения к сети Интернет / Нет подключения к сети Интернет  Раздел 7 строка 43 графа 3</t>
  </si>
  <si>
    <t>Раздел 9 строка 01 графа 4 = Раздел 9 сумма строк 02 + 07 + 37 + 38 графа 4</t>
  </si>
  <si>
    <t>Раздел 9 строка 08 графа 8 = Раздел 9 сумма строк 09 + 10 + 11 + 12 + 13 + 14 + 15 + 16 + 17 + 18 + 19 + 20 + 21 + 22 + 23 + 24 + 25 + 26 + 27  графа 8</t>
  </si>
  <si>
    <t>Раздел 9 строка 08 графа 9 = Раздел 9 сумма строк 09 + 10 + 11 + 12 + 13 + 14 + 15 + 16 + 17 + 18 + 19 + 20 + 21 + 22 + 23 + 24 + 25 + 26 + 27  графа 9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</si>
  <si>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</si>
  <si>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</si>
  <si>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</si>
  <si>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</si>
  <si>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</si>
  <si>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</si>
  <si>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</si>
  <si>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</si>
  <si>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</si>
  <si>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</si>
  <si>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</si>
  <si>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</si>
  <si>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</si>
  <si>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</si>
  <si>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</si>
  <si>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</si>
  <si>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Раздел 9 строка 08 графа 12 = Раздел 9 сумма строк 09 + 10 + 11 + 12 + 13 + 14 + 15 + 16 + 17 + 18 + 19 + 20 + 21 + 22 + 23 + 24 + 25 + 26 + 27  графа 12</t>
  </si>
  <si>
    <t>Раздел 9 строка 08 графа 13 = Раздел 9 сумма строк 09 + 10 + 11 + 12 + 13 + 14 + 15 + 16 + 17 + 18 + 19 + 20 + 21 + 22 + 23 + 24 + 25 + 26 + 27  графа 13</t>
  </si>
  <si>
    <t>Раздел 9 строка 08 графа 14 = Раздел 9 сумма строк 09 + 10 + 11 + 12 + 13 + 14 + 15 + 16 + 17 + 18 + 19 + 20 + 21 + 22 + 23 + 24 + 25 + 26 + 27  графа 14</t>
  </si>
  <si>
    <t>Раздел 9 строка 08 графа 15 = Раздел 9 сумма строк 09 + 10 + 11 + 12 + 13 + 14 + 15 + 16 + 17 + 18 + 19 + 20 + 21 + 22 + 23 + 24 + 25 + 26 + 27  графа 15</t>
  </si>
  <si>
    <t>Раздел 9 строка 08 графа 16 = Раздел 9 сумма строк 09 + 10 + 11 + 12 + 13 + 14 + 15 + 16 + 17 + 18 + 19 + 20 + 21 + 22 + 23 + 24 + 25 + 26 + 27  графа 16</t>
  </si>
  <si>
    <t>Раздел 9 строка 30 графа 3 &gt;= Раздел 9 строка 30 сумма граф 15 + 17 + 19 + 20</t>
  </si>
  <si>
    <t>Раздел 9 строка 31 графа 3 &gt;= Раздел 9 строка 31 сумма граф 15 + 17 + 19 + 20</t>
  </si>
  <si>
    <t>Раздел 9 строка 32 графа 3 &gt;= Раздел 9 строка 32 сумма граф 15 + 17 + 19 + 20</t>
  </si>
  <si>
    <t>Раздел 9 строка 33 графа 3 &gt;= Раздел 9 строка 33 сумма граф 15 + 17 + 19 + 20</t>
  </si>
  <si>
    <t>Раздел 9 строка 34 графа 3 &gt;= Раздел 9 строка 34 сумма граф 15 + 17 + 19 + 20</t>
  </si>
  <si>
    <t>Раздел 9 строка 35 графа 3 &gt;= Раздел 9 строка 35 сумма граф 15 + 17 + 19 + 20</t>
  </si>
  <si>
    <t>Раздел 9 строка 36 графа 3 &gt;= Раздел 9 строка 36 сумма граф 15 + 17 + 19 + 20</t>
  </si>
  <si>
    <t>Раздел 9 строка 37 графа 3 &gt;= Раздел 9 строка 37 сумма граф 15 + 17 + 19 + 20</t>
  </si>
  <si>
    <t>Раздел 9 строка 38 графа 3 &gt;= Раздел 9 строка 38 сумма граф 15 + 17 + 19 + 20</t>
  </si>
  <si>
    <t>Раздел 9 строка 07 графа 3 &gt;= Раздел 9 строка 35 графа 3</t>
  </si>
  <si>
    <t xml:space="preserve">      по причине смерти обучающегося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</si>
  <si>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</si>
  <si>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</si>
  <si>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</si>
  <si>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>Раздел 11 строка 03 графа 3 = Раздел 11 сумма граф 4+5 по строке 03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</si>
  <si>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</si>
  <si>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</si>
  <si>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</si>
  <si>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</si>
  <si>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</si>
  <si>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</si>
  <si>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</si>
  <si>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на начало</t>
  </si>
  <si>
    <t>/</t>
  </si>
  <si>
    <t>учебного года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</si>
  <si>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</si>
  <si>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</si>
  <si>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</si>
  <si>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22 сентября</t>
  </si>
  <si>
    <t>Раздел 3 строка 05 графа 8 = Раздел 3 строка 05 сумма граф 4 + 6 + 7</t>
  </si>
  <si>
    <t>Раздел 3 строка 07 графа 8 = Раздел 3 строка 07 сумма граф 4 + 6 + 7</t>
  </si>
  <si>
    <t>Раздел 9 строка 01 графа 3 = Раздел 9 строка 01 сумма граф 21 + 22 + 23 + 24 + 25</t>
  </si>
  <si>
    <t>Раздел 9 строка 02 графа 3 = Раздел 9 строка 02 сумма граф 21 + 22 + 23 + 24 + 25</t>
  </si>
  <si>
    <t>Раздел 9 строка 03 графа 3 = Раздел 9 строка 03 сумма граф 21 + 22 + 23 + 24 + 25</t>
  </si>
  <si>
    <t>Раздел 9 строка 04 графа 3 = Раздел 9 строка 04 сумма граф 21 + 22 + 23 + 24 + 25</t>
  </si>
  <si>
    <t>Раздел 9 строка 05 графа 3 = Раздел 9 строка 05 сумма граф 21 + 22 + 23 + 24 + 25</t>
  </si>
  <si>
    <t>Раздел 9 строка 06 графа 3 = Раздел 9 строка 06 сумма граф 21 + 22 + 23 + 24 + 25</t>
  </si>
  <si>
    <t>Раздел 9 строка 07 графа 3 = Раздел 9 строка 07 сумма граф 21 + 22 + 23 + 24 + 25</t>
  </si>
  <si>
    <t>Раздел 9 строка 08 графа 3 = Раздел 9 строка 08 сумма граф 21 + 22 + 23 + 24 + 25</t>
  </si>
  <si>
    <t>Раздел 9 строка 09 графа 3 = Раздел 9 строка 09 сумма граф 21 + 22 + 23 + 24 + 25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</si>
  <si>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</si>
  <si>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</si>
  <si>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</si>
  <si>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</si>
  <si>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</si>
  <si>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СВЕДЕНИЯ О ВЕЧЕРНЕМ (СМЕННОМ) ОБЩЕОБРАЗОВАТЕЛЬНОМ УЧРЕЖДЕНИИ</t>
  </si>
  <si>
    <t>Код формы по ОКУД</t>
  </si>
  <si>
    <t>Форма № ОШ-5</t>
  </si>
  <si>
    <t>ВОЗМОЖНО ПРЕДОСТАВЛЕНИЕ В ЭЛЕКТРОННОМ ВИДЕ</t>
  </si>
  <si>
    <t>Код по ОКИН</t>
  </si>
  <si>
    <t>Data Lang</t>
  </si>
  <si>
    <t>Абазинский</t>
  </si>
  <si>
    <t>01</t>
  </si>
  <si>
    <t>001</t>
  </si>
  <si>
    <t>Аварский</t>
  </si>
  <si>
    <t>02</t>
  </si>
  <si>
    <t>003</t>
  </si>
  <si>
    <t>Адыгейский</t>
  </si>
  <si>
    <t>03</t>
  </si>
  <si>
    <t>006</t>
  </si>
  <si>
    <t>Азербайджанский</t>
  </si>
  <si>
    <t>04</t>
  </si>
  <si>
    <t>007</t>
  </si>
  <si>
    <t>Алтайский</t>
  </si>
  <si>
    <t>05</t>
  </si>
  <si>
    <t>012</t>
  </si>
  <si>
    <t>Армянский</t>
  </si>
  <si>
    <t>06</t>
  </si>
  <si>
    <t>019</t>
  </si>
  <si>
    <t>Балкарский</t>
  </si>
  <si>
    <t>07</t>
  </si>
  <si>
    <t>282</t>
  </si>
  <si>
    <t>Башкирский</t>
  </si>
  <si>
    <t>08</t>
  </si>
  <si>
    <t>026</t>
  </si>
  <si>
    <t>Белорусский</t>
  </si>
  <si>
    <t>09</t>
  </si>
  <si>
    <t>028</t>
  </si>
  <si>
    <t>Бурятский</t>
  </si>
  <si>
    <t>10</t>
  </si>
  <si>
    <t>033</t>
  </si>
  <si>
    <t>Вепсский</t>
  </si>
  <si>
    <t>11</t>
  </si>
  <si>
    <t>039</t>
  </si>
  <si>
    <t>Грузинский</t>
  </si>
  <si>
    <t>12</t>
  </si>
  <si>
    <t>049</t>
  </si>
  <si>
    <t>Даргинский</t>
  </si>
  <si>
    <t>13</t>
  </si>
  <si>
    <t>055</t>
  </si>
  <si>
    <t>Долганский</t>
  </si>
  <si>
    <t>14</t>
  </si>
  <si>
    <t>283</t>
  </si>
  <si>
    <t>Еврейский (идиш)</t>
  </si>
  <si>
    <t>15</t>
  </si>
  <si>
    <t>061</t>
  </si>
  <si>
    <t>Ительменский</t>
  </si>
  <si>
    <t>16</t>
  </si>
  <si>
    <t>071</t>
  </si>
  <si>
    <t>Ингушский</t>
  </si>
  <si>
    <t>17</t>
  </si>
  <si>
    <t>066</t>
  </si>
  <si>
    <t>Казахский</t>
  </si>
  <si>
    <t>18</t>
  </si>
  <si>
    <t>076</t>
  </si>
  <si>
    <t>Калмыцкий</t>
  </si>
  <si>
    <t>19</t>
  </si>
  <si>
    <t>078</t>
  </si>
  <si>
    <t>Кабардинский</t>
  </si>
  <si>
    <t>20</t>
  </si>
  <si>
    <t>075</t>
  </si>
  <si>
    <t>Карачаевский</t>
  </si>
  <si>
    <t>21</t>
  </si>
  <si>
    <t>085</t>
  </si>
  <si>
    <t>Карельский</t>
  </si>
  <si>
    <t>22</t>
  </si>
  <si>
    <t>086</t>
  </si>
  <si>
    <t>Кетский</t>
  </si>
  <si>
    <t>23</t>
  </si>
  <si>
    <t>089</t>
  </si>
  <si>
    <t>Коми</t>
  </si>
  <si>
    <t>24</t>
  </si>
  <si>
    <t>096</t>
  </si>
  <si>
    <t>Коми-пермяцкий</t>
  </si>
  <si>
    <t>25</t>
  </si>
  <si>
    <t>097</t>
  </si>
  <si>
    <t>Корейский</t>
  </si>
  <si>
    <t>26</t>
  </si>
  <si>
    <t>098</t>
  </si>
  <si>
    <t>Корякский</t>
  </si>
  <si>
    <t>27</t>
  </si>
  <si>
    <t>099</t>
  </si>
  <si>
    <t>Крымско-татарский</t>
  </si>
  <si>
    <t>28</t>
  </si>
  <si>
    <t>102</t>
  </si>
  <si>
    <t>Кумыкский</t>
  </si>
  <si>
    <t>29</t>
  </si>
  <si>
    <t>105</t>
  </si>
  <si>
    <t>Лакский</t>
  </si>
  <si>
    <t>30</t>
  </si>
  <si>
    <t>112</t>
  </si>
  <si>
    <t>Лезгинский</t>
  </si>
  <si>
    <t>31</t>
  </si>
  <si>
    <t>114</t>
  </si>
  <si>
    <t>Латышский</t>
  </si>
  <si>
    <t>32</t>
  </si>
  <si>
    <t>113</t>
  </si>
  <si>
    <t>Литовский</t>
  </si>
  <si>
    <t>33</t>
  </si>
  <si>
    <t>116</t>
  </si>
  <si>
    <t>Марийский горный</t>
  </si>
  <si>
    <t>34</t>
  </si>
  <si>
    <t>121</t>
  </si>
  <si>
    <t>Марийский луговой</t>
  </si>
  <si>
    <t>35</t>
  </si>
  <si>
    <t>321</t>
  </si>
  <si>
    <t>Мордовский мокша</t>
  </si>
  <si>
    <t>36</t>
  </si>
  <si>
    <t>126</t>
  </si>
  <si>
    <t>Мордовский эрзя</t>
  </si>
  <si>
    <t>37</t>
  </si>
  <si>
    <t>326</t>
  </si>
  <si>
    <t>Манси</t>
  </si>
  <si>
    <t>38</t>
  </si>
  <si>
    <t>899</t>
  </si>
  <si>
    <t>Нанайский</t>
  </si>
  <si>
    <t>39</t>
  </si>
  <si>
    <t>132</t>
  </si>
  <si>
    <t>Ненецкий</t>
  </si>
  <si>
    <t>40</t>
  </si>
  <si>
    <t>136</t>
  </si>
  <si>
    <t>Ногайский</t>
  </si>
  <si>
    <t>41</t>
  </si>
  <si>
    <t>138</t>
  </si>
  <si>
    <t>Немецкий</t>
  </si>
  <si>
    <t>42</t>
  </si>
  <si>
    <t>135</t>
  </si>
  <si>
    <t>Новогреческий</t>
  </si>
  <si>
    <t>43</t>
  </si>
  <si>
    <t>898</t>
  </si>
  <si>
    <t>Нивхский (на двух диалектах)</t>
  </si>
  <si>
    <t>44</t>
  </si>
  <si>
    <t>137</t>
  </si>
  <si>
    <t>Осетинский</t>
  </si>
  <si>
    <t>45</t>
  </si>
  <si>
    <t>146</t>
  </si>
  <si>
    <t>Раздел 9 строка 19 графа 13 &gt;= Раздел 9 строка 19 графа 14</t>
  </si>
  <si>
    <t>Раздел 9 строка 20 графа 13 &gt;= Раздел 9 строка 20 графа 14</t>
  </si>
  <si>
    <t>Раздел 9 строка 21 графа 13 &gt;= Раздел 9 строка 21 графа 14</t>
  </si>
  <si>
    <t>Раздел 9 строка 22 графа 13 &gt;= Раздел 9 строка 22 графа 14</t>
  </si>
  <si>
    <t>Раздел 9 строка 23 графа 13 &gt;= Раздел 9 строка 23 графа 14</t>
  </si>
  <si>
    <t>Раздел 9 строка 24 графа 13 &gt;= Раздел 9 строка 24 графа 14</t>
  </si>
  <si>
    <t>Раздел 9 строка 25 графа 13 &gt;= Раздел 9 строка 25 графа 14</t>
  </si>
  <si>
    <t>Раздел 9 строка 26 графа 13 &gt;= Раздел 9 строка 26 графа 14</t>
  </si>
  <si>
    <t>Раздел 9 строка 27 графа 13 &gt;= Раздел 9 строка 27 графа 14</t>
  </si>
  <si>
    <t>Раздел 9 строка 28 графа 13 &gt;= Раздел 9 строка 28 графа 14</t>
  </si>
  <si>
    <t>Раздел 9 строка 29 графа 13 &gt;= Раздел 9 строка 29 графа 14</t>
  </si>
  <si>
    <t>Раздел 9 строка 30 графа 13 &gt;= Раздел 9 строка 30 графа 14</t>
  </si>
  <si>
    <t>Раздел 9 строка 31 графа 13 &gt;= Раздел 9 строка 31 графа 14</t>
  </si>
  <si>
    <t>Раздел 9 строка 32 графа 13 &gt;= Раздел 9 строка 32 графа 14</t>
  </si>
  <si>
    <t>Раздел 9 строка 33 графа 13 &gt;= Раздел 9 строка 33 графа 14</t>
  </si>
  <si>
    <t>Раздел 9 строка 34 графа 13 &gt;= Раздел 9 строка 34 графа 14</t>
  </si>
  <si>
    <t>Раздел 9 строка 35 графа 13 &gt;= Раздел 9 строка 35 графа 14</t>
  </si>
  <si>
    <t>Раздел 9 строка 36 графа 13 &gt;= Раздел 9 строка 36 графа 14</t>
  </si>
  <si>
    <t>Раздел 9 строка 37 графа 13 &gt;= Раздел 9 строка 37 графа 14</t>
  </si>
  <si>
    <t>Раздел 9 строка 38 графа 13 &gt;= Раздел 9 строка 38 графа 14</t>
  </si>
  <si>
    <t>Раздел 9 строка 01 графа 15 &gt;= Раздел 9 строка 01 графа 16</t>
  </si>
  <si>
    <t>Раздел 9 строка 02 графа 15 &gt;= Раздел 9 строка 02 графа 16</t>
  </si>
  <si>
    <t>Раздел 9 строка 03 графа 15 &gt;= Раздел 9 строка 03 графа 16</t>
  </si>
  <si>
    <t>Раздел 9 строка 04 графа 15 &gt;= Раздел 9 строка 04 графа 16</t>
  </si>
  <si>
    <t>Раздел 9 строка 05 графа 15 &gt;= Раздел 9 строка 05 графа 16</t>
  </si>
  <si>
    <t>Раздел 9 строка 08 графа 20 = Раздел 9 сумма строк 09 + 10 + 11 + 12 + 13 + 14 + 15 + 16 + 17 + 18 + 19 + 20 + 21 + 22 + 23 + 24 + 25 + 26 + 27  графа 20</t>
  </si>
  <si>
    <t>Раздел 9 строка 08 графа 21 = Раздел 9 сумма строк 09 + 10 + 11 + 12 + 13 + 14 + 15 + 16 + 17 + 18 + 19 + 20 + 21 + 22 + 23 + 24 + 25 + 26 + 27  графа 21</t>
  </si>
  <si>
    <t>Раздел 9 строка 08 графа 22 = Раздел 9 сумма строк 09 + 10 + 11 + 12 + 13 + 14 + 15 + 16 + 17 + 18 + 19 + 20 + 21 + 22 + 23 + 24 + 25 + 26 + 27  графа 22</t>
  </si>
  <si>
    <t>Раздел 9 строка 07 графа 13 &gt;= Раздел 9 строка 07 графа 14</t>
  </si>
  <si>
    <t>Раздел 9 строка 08 графа 13 &gt;= Раздел 9 строка 08 графа 14</t>
  </si>
  <si>
    <t>Раздел 9 строка 01 графа 9 = Раздел 9 сумма строк 02 + 07 + 37 + 38 графа 9</t>
  </si>
  <si>
    <t>Раздел 9 строка 01 графа 10 = Раздел 9 сумма строк 02 + 07 + 37 + 38 графа 10</t>
  </si>
  <si>
    <t>Раздел 9 строка 01 графа 11 = Раздел 9 сумма строк 02 + 07 + 37 + 38 графа 11</t>
  </si>
  <si>
    <t>Раздел 9 строка 01 графа 12 = Раздел 9 сумма строк 02 + 07 + 37 + 38 графа 12</t>
  </si>
  <si>
    <t>Раздел 9 строка 01 графа 13 = Раздел 9 сумма строк 02 + 07 + 37 + 38 графа 13</t>
  </si>
  <si>
    <t>Раздел 9 строка 01 графа 14 = Раздел 9 сумма строк 02 + 07 + 37 + 38 графа 14</t>
  </si>
  <si>
    <t>Раздел 9 строка 01 графа 15 = Раздел 9 сумма строк 02 + 07 + 37 + 38 графа 15</t>
  </si>
  <si>
    <t>Раздел 9 строка 01 графа 16 = Раздел 9 сумма строк 02 + 07 + 37 + 38 графа 16</t>
  </si>
  <si>
    <t>Раздел 9 строка 01 графа 17 = Раздел 9 сумма строк 02 + 07 + 37 + 38 графа 17</t>
  </si>
  <si>
    <t>Раздел 9 строка 01 графа 18 = Раздел 9 сумма строк 02 + 07 + 37 + 38 графа 18</t>
  </si>
  <si>
    <t>Раздел 9 строка 01 графа 19 = Раздел 9 сумма строк 02 + 07 + 37 + 38 графа 19</t>
  </si>
  <si>
    <t>Раздел 9 строка 01 графа 20 = Раздел 9 сумма строк 02 + 07 + 37 + 38 графа 20</t>
  </si>
  <si>
    <t>Раздел 9 строка 01 графа 21 = Раздел 9 сумма строк 02 + 07 + 37 + 38 графа 21</t>
  </si>
  <si>
    <t>Раздел 9 строка 01 графа 22 = Раздел 9 сумма строк 02 + 07 + 37 + 38 графа 22</t>
  </si>
  <si>
    <t>Раздел 9 строка 06 графа 15 &gt;= Раздел 9 строка 06 графа 16</t>
  </si>
  <si>
    <t>Раздел 9 строка 07 графа 15 &gt;= Раздел 9 строка 07 графа 16</t>
  </si>
  <si>
    <t>Раздел 9 строка 08 графа 15 &gt;= Раздел 9 строка 08 графа 16</t>
  </si>
  <si>
    <t>Раздел 9 строка 09 графа 15 &gt;= Раздел 9 строка 09 графа 16</t>
  </si>
  <si>
    <t>Раздел 9 строка 10 графа 15 &gt;= Раздел 9 строка 10 графа 16</t>
  </si>
  <si>
    <t>Раздел 9 строка 11 графа 15 &gt;= Раздел 9 строка 11 графа 16</t>
  </si>
  <si>
    <t>Раздел 9 строка 12 графа 15 &gt;= Раздел 9 строка 12 графа 16</t>
  </si>
  <si>
    <t>Раздел 9 строка 13 графа 15 &gt;= Раздел 9 строка 13 графа 16</t>
  </si>
  <si>
    <t>Раздел 9 строка 14 графа 15 &gt;= Раздел 9 строка 14 графа 16</t>
  </si>
  <si>
    <t>Раздел 9 строка 15 графа 15 &gt;= Раздел 9 строка 15 графа 16</t>
  </si>
  <si>
    <t>Раздел 9 строка 16 графа 15 &gt;= Раздел 9 строка 16 графа 16</t>
  </si>
  <si>
    <t>Раздел 9 строка 17 графа 15 &gt;= Раздел 9 строка 17 графа 16</t>
  </si>
  <si>
    <t>Раздел 9 строка 18 графа 15 &gt;= Раздел 9 строка 18 графа 16</t>
  </si>
  <si>
    <t>Приказ Росстата:
Об утверждении формы
от  27.08.2012 № 466
О внесении изменений
(при наличии)
от  __________ № ___
от  __________ № ___</t>
  </si>
  <si>
    <t xml:space="preserve">      из-за систематических задержек на работе </t>
  </si>
  <si>
    <t xml:space="preserve">      из-за неуспеваемости</t>
  </si>
  <si>
    <t xml:space="preserve">      прочие причины</t>
  </si>
  <si>
    <t>Язык обучения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</si>
  <si>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</si>
  <si>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Собственные помещения образовательного учреждения (не принадлежащие другому учреждению или предприятию)</t>
  </si>
  <si>
    <t>Помещения другого образовательного учреждения, используемые для занятий</t>
  </si>
  <si>
    <t>Помещения предприятий и организаций, используемые данным учреждением для занятий</t>
  </si>
  <si>
    <t>Коды по ОКЕИ: единица - 642; человек - 792</t>
  </si>
  <si>
    <t>4-5 классы</t>
  </si>
  <si>
    <t>6 класс</t>
  </si>
  <si>
    <t>7 класс</t>
  </si>
  <si>
    <t>8 класс</t>
  </si>
  <si>
    <t>11 класс</t>
  </si>
  <si>
    <t>12 класс</t>
  </si>
  <si>
    <t>13 класс</t>
  </si>
  <si>
    <t>14 класс</t>
  </si>
  <si>
    <t>15 класс</t>
  </si>
  <si>
    <t>16 класс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</si>
  <si>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</si>
  <si>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</si>
  <si>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</si>
  <si>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</si>
  <si>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</si>
  <si>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</si>
  <si>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</si>
  <si>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</si>
  <si>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</si>
  <si>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</si>
  <si>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</si>
  <si>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</si>
  <si>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</si>
  <si>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 xml:space="preserve">      в образовательные учреждения начального и среднего профессионального образования,
      осуществляющие общеобразовательную подготовку</t>
  </si>
  <si>
    <t>Численность работников (из гр. 3) имеющих</t>
  </si>
  <si>
    <t>занятость</t>
  </si>
  <si>
    <t>неполную</t>
  </si>
  <si>
    <t>полную</t>
  </si>
  <si>
    <t>Раздел 9 строка 14 графа 17 &gt;= Раздел 9 строка 14 графа 18</t>
  </si>
  <si>
    <t>Раздел 9 строка 15 графа 17 &gt;= Раздел 9 строка 15 графа 18</t>
  </si>
  <si>
    <t>Раздел 9 строка 16 графа 17 &gt;= Раздел 9 строка 16 графа 18</t>
  </si>
  <si>
    <t>Раздел 9 строка 17 графа 17 &gt;= Раздел 9 строка 17 графа 18</t>
  </si>
  <si>
    <t>Раздел 9 строка 18 графа 17 &gt;= Раздел 9 строка 18 графа 18</t>
  </si>
  <si>
    <t>Раздел 9 строка 19 графа 17 &gt;= Раздел 9 строка 19 графа 18</t>
  </si>
  <si>
    <t>Раздел 9 строка 20 графа 17 &gt;= Раздел 9 строка 20 графа 18</t>
  </si>
  <si>
    <t>Раздел 9 строка 21 графа 17 &gt;= Раздел 9 строка 21 графа 18</t>
  </si>
  <si>
    <t>Раздел 9 строка 22 графа 17 &gt;= Раздел 9 строка 22 графа 18</t>
  </si>
  <si>
    <t>Раздел 9 строка 23 графа 17 &gt;= Раздел 9 строка 23 графа 18</t>
  </si>
  <si>
    <t>Раздел 9 строка 24 графа 17 &gt;= Раздел 9 строка 24 графа 18</t>
  </si>
  <si>
    <t>Раздел 9 строка 25 графа 17 &gt;= Раздел 9 строка 25 графа 18</t>
  </si>
  <si>
    <t>Раздел 9 строка 26 графа 17 &gt;= Раздел 9 строка 26 графа 18</t>
  </si>
  <si>
    <t>Раздел 9 строка 27 графа 17 &gt;= Раздел 9 строка 27 графа 18</t>
  </si>
  <si>
    <t>Раздел 9 строка 28 графа 17 &gt;= Раздел 9 строка 28 графа 18</t>
  </si>
  <si>
    <t>Раздел 9 строка 29 графа 17 &gt;= Раздел 9 строка 29 графа 18</t>
  </si>
  <si>
    <t>Раздел 9 строка 30 графа 17 &gt;= Раздел 9 строка 30 графа 18</t>
  </si>
  <si>
    <t>Раздел 9 строка 31 графа 17 &gt;= Раздел 9 строка 31 графа 18</t>
  </si>
  <si>
    <t>Раздел 9 строка 01 графа 3 &gt;= Раздел 9 строка 01 сумма граф 15 + 17 + 19 + 20</t>
  </si>
  <si>
    <t>Раздел 3 строка 06 графа 10 &lt;= Раздел 3 строка 06 графа 8</t>
  </si>
  <si>
    <t>Раздел 9 строка 08 графа 10 = Раздел 9 сумма строк 09 + 10 + 11 + 12 + 13 + 14 + 15 + 16 + 17 + 18 + 19 + 20 + 21 + 22 + 23 + 24 + 25 + 26 + 27  графа 10</t>
  </si>
  <si>
    <t>Раздел 9 строка 08 графа 11 = Раздел 9 сумма строк 09 + 10 + 11 + 12 + 13 + 14 + 15 + 16 + 17 + 18 + 19 + 20 + 21 + 22 + 23 + 24 + 25 + 26 + 27  графа 11</t>
  </si>
  <si>
    <t>моложе 25 лет</t>
  </si>
  <si>
    <t>25-35 лет</t>
  </si>
  <si>
    <t>начальное профес-сиональное</t>
  </si>
  <si>
    <t>Раздел 9 строка 25 графа 29 &gt;= Раздел 9 строка 25 графа 30</t>
  </si>
  <si>
    <t>Раздел 9 строка 26 графа 29 &gt;= Раздел 9 строка 26 графа 30</t>
  </si>
  <si>
    <t>Раздел 9 строка 27 графа 29 &gt;= Раздел 9 строка 27 графа 30</t>
  </si>
  <si>
    <t>Раздел 9 строка 28 графа 29 &gt;= Раздел 9 строка 28 графа 30</t>
  </si>
  <si>
    <t>Раздел 9 строка 29 графа 29 &gt;= Раздел 9 строка 29 графа 30</t>
  </si>
  <si>
    <t>Раздел 9 строка 30 графа 29 &gt;= Раздел 9 строка 30 графа 30</t>
  </si>
  <si>
    <t>Раздел 9 строка 31 графа 29 &gt;= Раздел 9 строка 31 графа 30</t>
  </si>
  <si>
    <t>Раздел 9 строка 32 графа 29 &gt;= Раздел 9 строка 32 графа 30</t>
  </si>
  <si>
    <t>Раздел 9 строка 33 графа 29 &gt;= Раздел 9 строка 33 графа 30</t>
  </si>
  <si>
    <t>Раздел 9 строка 34 графа 29 &gt;= Раздел 9 строка 34 графа 30</t>
  </si>
  <si>
    <t>Раздел 9 строка 35 графа 29 &gt;= Раздел 9 строка 35 графа 30</t>
  </si>
  <si>
    <t>Раздел 9 строка 36 графа 29 &gt;= Раздел 9 строка 36 графа 30</t>
  </si>
  <si>
    <t>Раздел 9 строка 37 графа 29 &gt;= Раздел 9 строка 37 графа 30</t>
  </si>
  <si>
    <t>Раздел 9 строка 38 графа 29 &gt;= Раздел 9 строка 38 графа 30</t>
  </si>
  <si>
    <t>Раздел 5 строка 03 графа 3 = Раздел 4 сумма строк 04 + 05 графа 3</t>
  </si>
  <si>
    <t>Раздел 3 строка 07 графа 8 &gt;= Раздел 7 строка 18 графа 3</t>
  </si>
  <si>
    <t>Раздел 4. Сведения об обучающихся, окончивших образовательное учреждение или переведенных в следующий класс в 2015 году</t>
  </si>
  <si>
    <t>Из них в возрасте (число полных лет на 1 января 2016 года)</t>
  </si>
  <si>
    <t>2000 и после-дующие годы</t>
  </si>
  <si>
    <t>1999-1998 гг.</t>
  </si>
  <si>
    <t>1997-1986 гг.</t>
  </si>
  <si>
    <t>1985 год и ранее</t>
  </si>
  <si>
    <t>Учителя-дефектологи (из строки 01)
   численность работников (физические лица) (чел)</t>
  </si>
  <si>
    <t>кроме того, численность внешних совместителей (чел)</t>
  </si>
  <si>
    <t>Раздел 9 строка 01 графа 29 = Раздел 9 сумма строк 02 + 07 + 37 + 38 графа 29</t>
  </si>
  <si>
    <t>Раздел 9 строка 01 графа 30 = Раздел 9 сумма строк 02 + 07 + 37 + 38 графа 30</t>
  </si>
  <si>
    <t>Раздел 9 строка 02 графа 3 = Раздел 9 сумма строк 03 + 04 + 05 + 06  графа 3</t>
  </si>
  <si>
    <t>Раздел 9 строка 02 графа 4 = Раздел 9 сумма строк 03 + 04 + 05 + 06  графа 4</t>
  </si>
  <si>
    <t>Раздел 9 строка 02 графа 5 = Раздел 9 сумма строк 03 + 04 + 05 + 06  графа 5</t>
  </si>
  <si>
    <t>Раздел 9 строка 02 графа 6 = Раздел 9 сумма строк 03 + 04 + 05 + 06  графа 6</t>
  </si>
  <si>
    <t>Раздел 9 строка 02 графа 7 = Раздел 9 сумма строк 03 + 04 + 05 + 06  графа 7</t>
  </si>
  <si>
    <t>Раздел 9 строка 02 графа 8 = Раздел 9 сумма строк 03 + 04 + 05 + 06  графа 8</t>
  </si>
  <si>
    <t>Раздел 9 строка 02 графа 9 = Раздел 9 сумма строк 03 + 04 + 05 + 06  графа 9</t>
  </si>
  <si>
    <t>Раздел 9 строка 02 графа 10 = Раздел 9 сумма строк 03 + 04 + 05 + 06  графа 10</t>
  </si>
  <si>
    <t>Раздел 9 строка 02 графа 11 = Раздел 9 сумма строк 03 + 04 + 05 + 06  графа 11</t>
  </si>
  <si>
    <t>Раздел 9 строка 02 графа 12 = Раздел 9 сумма строк 03 + 04 + 05 + 06  графа 12</t>
  </si>
  <si>
    <t>Раздел 9 строка 02 графа 13 = Раздел 9 сумма строк 03 + 04 + 05 + 06  графа 13</t>
  </si>
  <si>
    <t>Раздел 9 строка 02 графа 14 = Раздел 9 сумма строк 03 + 04 + 05 + 06  графа 14</t>
  </si>
  <si>
    <t>Раздел 9 строка 02 графа 15 = Раздел 9 сумма строк 03 + 04 + 05 + 06  графа 15</t>
  </si>
  <si>
    <t>Раздел 9 строка 02 графа 16 = Раздел 9 сумма строк 03 + 04 + 05 + 06  графа 16</t>
  </si>
  <si>
    <t>Раздел 9 строка 02 графа 17 = Раздел 9 сумма строк 03 + 04 + 05 + 06  графа 17</t>
  </si>
  <si>
    <t>Раздел 9 строка 02 графа 18 = Раздел 9 сумма строк 03 + 04 + 05 + 06  графа 18</t>
  </si>
  <si>
    <t>Раздел 9 строка 02 графа 19 = Раздел 9 сумма строк 03 + 04 + 05 + 06  графа 19</t>
  </si>
  <si>
    <t>Раздел 9 строка 02 графа 20 = Раздел 9 сумма строк 03 + 04 + 05 + 06  графа 20</t>
  </si>
  <si>
    <t>указать отдельно обучающихся на каждом языке:</t>
  </si>
  <si>
    <t>Раздел 9 строка 07 графа 10 = Раздел 9 сумма строк 08 + 28 + 29 + 30 + 31 + 32 + 33 + 34  графа 10</t>
  </si>
  <si>
    <t>Раздел 9 строка 07 графа 11 = Раздел 9 сумма строк 08 + 28 + 29 + 30 + 31 + 32 + 33 + 34  графа 11</t>
  </si>
  <si>
    <t>Раздел 9 строка 07 графа 12 = Раздел 9 сумма строк 08 + 28 + 29 + 30 + 31 + 32 + 33 + 34  графа 12</t>
  </si>
  <si>
    <t>Раздел 9 строка 07 графа 13 = Раздел 9 сумма строк 08 + 28 + 29 + 30 + 31 + 32 + 33 + 34  графа 13</t>
  </si>
  <si>
    <t>Раздел 9 строка 07 графа 14 = Раздел 9 сумма строк 08 + 28 + 29 + 30 + 31 + 32 + 33 + 34  графа 14</t>
  </si>
  <si>
    <t>Раздел 9 строка 07 графа 15 = Раздел 9 сумма строк 08 + 28 + 29 + 30 + 31 + 32 + 33 + 34  графа 15</t>
  </si>
  <si>
    <t>Раздел 9 строка 07 графа 16 = Раздел 9 сумма строк 08 + 28 + 29 + 30 + 31 + 32 + 33 + 34  графа 16</t>
  </si>
  <si>
    <t>Раздел 9 строка 07 графа 17 = Раздел 9 сумма строк 08 + 28 + 29 + 30 + 31 + 32 + 33 + 34  графа 17</t>
  </si>
  <si>
    <t>Раздел 9 строка 07 графа 18 = Раздел 9 сумма строк 08 + 28 + 29 + 30 + 31 + 32 + 33 + 34  графа 18</t>
  </si>
  <si>
    <t>Раздел 9 строка 07 графа 7 = Раздел 9 сумма строк 08 + 28 + 29 + 30 + 31 + 32 + 33 + 34  графа 7</t>
  </si>
  <si>
    <t>Раздел 9 строка 07 графа 8 = Раздел 9 сумма строк 08 + 28 + 29 + 30 + 31 + 32 + 33 + 34  графа 8</t>
  </si>
  <si>
    <t>Раздел 9 строка 07 графа 9 = Раздел 9 сумма строк 08 + 28 + 29 + 30 + 31 + 32 + 33 + 34  графа 9</t>
  </si>
  <si>
    <t>из общей численности работников (из гр.3) находятся в возрасте (число полных лет на отчетную дату)</t>
  </si>
  <si>
    <t>указать: с очной, заочной, очной и заочной формами обучения</t>
  </si>
  <si>
    <t>Вид учреждения</t>
  </si>
  <si>
    <t>Полное название</t>
  </si>
  <si>
    <t>и № учреждения</t>
  </si>
  <si>
    <t>Когда начались заня-</t>
  </si>
  <si>
    <t>тия в учреждении:</t>
  </si>
  <si>
    <t>Когда ведутся заня-</t>
  </si>
  <si>
    <t>Код по ОКЕИ: человек - 792</t>
  </si>
  <si>
    <t>Раздел 5. Распределение обучающихся по возрасту</t>
  </si>
  <si>
    <t>Раздел 8. Сведения о помещениях образовательного учреждения</t>
  </si>
  <si>
    <t>Коды по ОКЕИ: единица – 642; квадратный метр – 055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</si>
  <si>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</si>
  <si>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</si>
  <si>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</si>
  <si>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</si>
  <si>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</si>
  <si>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08, 28-34)</t>
  </si>
  <si>
    <t xml:space="preserve">      в том числе:
         учителя (сумма строк 09-27)</t>
  </si>
  <si>
    <t xml:space="preserve">            в том числе:
               русского языка и литературы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</si>
  <si>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</si>
  <si>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</si>
  <si>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</si>
  <si>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</si>
  <si>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</si>
  <si>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</si>
  <si>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</si>
  <si>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</si>
  <si>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</si>
  <si>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</si>
  <si>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</si>
  <si>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</si>
  <si>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</si>
  <si>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</si>
  <si>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</si>
  <si>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</si>
  <si>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>Раздел 9 строка 02 графа 3 &gt;= Раздел 9 строка 02 сумма граф 15 + 17 + 19 + 20</t>
  </si>
  <si>
    <t>Раздел 9 строка 04 графа 3 &gt;= Раздел 9 строка 04 сумма граф 15 + 17 + 19 + 20</t>
  </si>
  <si>
    <t>Раздел 9 строка 07 графа 20 &gt;= Раздел 9 строка 35 графа 20</t>
  </si>
  <si>
    <t>Раздел 9 строка 07 графа 21 &gt;= Раздел 9 строка 35 графа 21</t>
  </si>
  <si>
    <t>Раздел 9 строка 07 графа 22 &gt;= Раздел 9 строка 35 графа 22</t>
  </si>
  <si>
    <t>Раздел 9 строка 07 графа 23 &gt;= Раздел 9 строка 35 графа 23</t>
  </si>
  <si>
    <t>Раздел 9 строка 07 графа 24 &gt;= Раздел 9 строка 35 графа 24</t>
  </si>
  <si>
    <t>Раздел 9 строка 07 графа 25 &gt;= Раздел 9 строка 35 графа 25</t>
  </si>
  <si>
    <t>Раздел 9 строка 07 графа 26 &gt;= Раздел 9 строка 35 графа 26</t>
  </si>
  <si>
    <t>Раздел 9 строка 07 графа 27 &gt;= Раздел 9 строка 35 графа 27</t>
  </si>
  <si>
    <t>Раздел 9 строка 07 графа 28 &gt;= Раздел 9 строка 35 графа 28</t>
  </si>
  <si>
    <t>Раздел 9 строка 07 графа 29 &gt;= Раздел 9 строка 35 графа 29</t>
  </si>
  <si>
    <t>Раздел 9 строка 07 графа 30 &gt;= Раздел 9 строка 35 графа 30</t>
  </si>
  <si>
    <t>Раздел 9 строка 07 графа 3 &gt;= Раздел 9 строка 36 графа 3</t>
  </si>
  <si>
    <t>Раздел 9 строка 07 графа 4 &gt;= Раздел 9 строка 36 графа 4</t>
  </si>
  <si>
    <t>Раздел 9 строка 07 графа 5 &gt;= Раздел 9 строка 36 графа 5</t>
  </si>
  <si>
    <t>Раздел 9 строка 07 графа 6 &gt;= Раздел 9 строка 36 графа 6</t>
  </si>
  <si>
    <t>Раздел 9 строка 07 графа 7 &gt;= Раздел 9 строка 36 графа 7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</si>
  <si>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</si>
  <si>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</si>
  <si>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</si>
  <si>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</si>
  <si>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7. Сведения о материально-технической базе учреждения</t>
  </si>
  <si>
    <t>Раздел 10. Сведения об обучающихся с ограниченными возможностями здоровья и инвалидах</t>
  </si>
  <si>
    <t>Раздел 11. Распределение обучающихся с ограниченными возможностями здоровья и инвалидов по возрасту</t>
  </si>
  <si>
    <t>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</si>
  <si>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</si>
  <si>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Польский</t>
  </si>
  <si>
    <t>46</t>
  </si>
  <si>
    <t>150</t>
  </si>
  <si>
    <t>Русский</t>
  </si>
  <si>
    <t>47</t>
  </si>
  <si>
    <t>155</t>
  </si>
  <si>
    <t>Рутульский</t>
  </si>
  <si>
    <t>48</t>
  </si>
  <si>
    <t>157</t>
  </si>
  <si>
    <t>Саамский</t>
  </si>
  <si>
    <t>49</t>
  </si>
  <si>
    <t>164</t>
  </si>
  <si>
    <t>Селькупский</t>
  </si>
  <si>
    <t>50</t>
  </si>
  <si>
    <t>168</t>
  </si>
  <si>
    <t>Табасаранский</t>
  </si>
  <si>
    <t>51</t>
  </si>
  <si>
    <t>174</t>
  </si>
  <si>
    <t>Татарский</t>
  </si>
  <si>
    <t>52</t>
  </si>
  <si>
    <t>181</t>
  </si>
  <si>
    <t>Татский</t>
  </si>
  <si>
    <t>53</t>
  </si>
  <si>
    <t>185</t>
  </si>
  <si>
    <t>Тофаларский</t>
  </si>
  <si>
    <t>54</t>
  </si>
  <si>
    <t>192</t>
  </si>
  <si>
    <t>Тувинский</t>
  </si>
  <si>
    <t>55</t>
  </si>
  <si>
    <t>Раздел 9 строка 01 графа 28 &gt;= Раздел 9 строка 01 графа 29</t>
  </si>
  <si>
    <t>Раздел 9 строка 02 графа 28 &gt;= Раздел 9 строка 02 графа 29</t>
  </si>
  <si>
    <t>Раздел 9 строка 03 графа 28 &gt;= Раздел 9 строка 03 графа 29</t>
  </si>
  <si>
    <t>Раздел 9 строка 04 графа 28 &gt;= Раздел 9 строка 04 графа 29</t>
  </si>
  <si>
    <t>Раздел 9 строка 05 графа 28 &gt;= Раздел 9 строка 05 графа 29</t>
  </si>
  <si>
    <t>Раздел 9 строка 06 графа 28 &gt;= Раздел 9 строка 06 графа 29</t>
  </si>
  <si>
    <t>Раздел 9 строка 07 графа 28 &gt;= Раздел 9 строка 07 графа 29</t>
  </si>
  <si>
    <t>Раздел 9 строка 08 графа 28 &gt;= Раздел 9 строка 08 графа 29</t>
  </si>
  <si>
    <t>Раздел 9 строка 09 графа 28 &gt;= Раздел 9 строка 09 графа 29</t>
  </si>
  <si>
    <t>Раздел 9 строка 10 графа 28 &gt;= Раздел 9 строка 10 графа 29</t>
  </si>
  <si>
    <t>Раздел 9 строка 11 графа 28 &gt;= Раздел 9 строка 11 графа 29</t>
  </si>
  <si>
    <t>Раздел 9 строка 12 графа 28 &gt;= Раздел 9 строка 12 графа 29</t>
  </si>
  <si>
    <t>Раздел 9 строка 13 графа 28 &gt;= Раздел 9 строка 13 графа 29</t>
  </si>
  <si>
    <t>Раздел 9 строка 14 графа 28 &gt;= Раздел 9 строка 14 графа 29</t>
  </si>
  <si>
    <t>Раздел 9 строка 15 графа 28 &gt;= Раздел 9 строка 15 графа 29</t>
  </si>
  <si>
    <t>Раздел 9 строка 16 графа 28 &gt;= Раздел 9 строка 16 графа 29</t>
  </si>
  <si>
    <t>Раздел 9 строка 17 графа 28 &gt;= Раздел 9 строка 17 графа 29</t>
  </si>
  <si>
    <t>Раздел 9 строка 18 графа 28 &gt;= Раздел 9 строка 18 графа 29</t>
  </si>
  <si>
    <t>Раздел 9 строка 19 графа 28 &gt;= Раздел 9 строка 19 графа 29</t>
  </si>
  <si>
    <t>Раздел 9 строка 20 графа 28 &gt;= Раздел 9 строка 20 графа 29</t>
  </si>
  <si>
    <t>Раздел 9 строка 21 графа 28 &gt;= Раздел 9 строка 21 графа 29</t>
  </si>
  <si>
    <t>Раздел 9 строка 22 графа 28 &gt;= Раздел 9 строка 22 графа 29</t>
  </si>
  <si>
    <t>Раздел 9 строка 23 графа 28 &gt;= Раздел 9 строка 23 графа 29</t>
  </si>
  <si>
    <t>Раздел 9 строка 08 графа 17 = Раздел 9 сумма строк 09 + 10 + 11 + 12 + 13 + 14 + 15 + 16 + 17 + 18 + 19 + 20 + 21 + 22 + 23 + 24 + 25 + 26 + 27  графа 17</t>
  </si>
  <si>
    <t>Раздел 9 строка 08 графа 18 = Раздел 9 сумма строк 09 + 10 + 11 + 12 + 13 + 14 + 15 + 16 + 17 + 18 + 19 + 20 + 21 + 22 + 23 + 24 + 25 + 26 + 27  графа 18</t>
  </si>
  <si>
    <t>Раздел 9 строка 08 графа 19 = Раздел 9 сумма строк 09 + 10 + 11 + 12 + 13 + 14 + 15 + 16 + 17 + 18 + 19 + 20 + 21 + 22 + 23 + 24 + 25 + 26 + 27  графа 19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</si>
  <si>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</si>
  <si>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</si>
  <si>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</si>
  <si>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</si>
  <si>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</si>
  <si>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>(должность)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</si>
  <si>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</si>
  <si>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</si>
  <si>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</si>
  <si>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</si>
  <si>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</si>
  <si>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</si>
  <si>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</si>
  <si>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Раздел 3 строка 02 графа 8 = Раздел 3 строка 02 сумма граф 4 + 6 + 7</t>
  </si>
  <si>
    <t>Раздел 3 строка 03 графа 8 = Раздел 3 строка 03 сумма граф 4 + 6 + 7</t>
  </si>
  <si>
    <t>Раздел 3 строка 04 графа 8 = Раздел 3 строка 04 сумма граф 4 + 6 + 7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</si>
  <si>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</si>
  <si>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</si>
  <si>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</si>
  <si>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</si>
  <si>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</si>
  <si>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</si>
  <si>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тьюторы</t>
  </si>
  <si>
    <t xml:space="preserve">         другие педагогические работники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</si>
  <si>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</si>
  <si>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</si>
  <si>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   призыв в Вооружённые Силы</t>
  </si>
  <si>
    <t>Раздел 9 строка 34 графа 3 = Раздел 9 строка 34 сумма граф 9 + 10 + 11 + 12</t>
  </si>
  <si>
    <t>Раздел 9 строка 35 графа 3 = Раздел 9 строка 35 сумма граф 9 + 10 + 11 + 12</t>
  </si>
  <si>
    <t>Раздел 9 строка 10 графа 3 = Раздел 9 строка 10 сумма граф 21 + 22 + 23 + 24 + 25</t>
  </si>
  <si>
    <t>Раздел 9 строка 11 графа 3 = Раздел 9 строка 11 сумма граф 21 + 22 + 23 + 24 + 25</t>
  </si>
  <si>
    <t>Раздел 3 строка 07 графа 9 = Раздел 3 сумма строк 01 + 02 + 03 + 04 + 05 + 06 графа 9</t>
  </si>
  <si>
    <t>Раздел 3 строка 07 графа 10 = Раздел 3 сумма строк 01 + 02 + 03 + 04 + 05 + 06 графа 10</t>
  </si>
  <si>
    <t>Раздел 3 строка 01 графа 9 &lt;= Раздел 3 строка 01 графа 8</t>
  </si>
  <si>
    <t>Раздел 3 строка 02 графа 9 &lt;= Раздел 3 строка 02 графа 8</t>
  </si>
  <si>
    <t>Раздел 3 строка 03 графа 9 &lt;= Раздел 3 строка 03 графа 8</t>
  </si>
  <si>
    <t>Раздел 3 строка 04 графа 9 &lt;= Раздел 3 строка 04 графа 8</t>
  </si>
  <si>
    <t>Раздел 3 строка 05 графа 9 &lt;= Раздел 3 строка 05 графа 8</t>
  </si>
  <si>
    <t>Раздел 9 строка 14 графа 3 &gt;= Раздел 9 строка 14 графа 5</t>
  </si>
  <si>
    <t>Раздел 9 строка 15 графа 3 &gt;= Раздел 9 строка 15 графа 5</t>
  </si>
  <si>
    <t>Раздел 9 строка 16 графа 3 &gt;= Раздел 9 строка 16 графа 5</t>
  </si>
  <si>
    <t>Раздел 9 строка 17 графа 3 &gt;= Раздел 9 строка 17 графа 5</t>
  </si>
  <si>
    <t>Раздел 9 строка 18 графа 3 &gt;= Раздел 9 строка 18 графа 5</t>
  </si>
  <si>
    <t>Раздел 9 строка 19 графа 3 &gt;= Раздел 9 строка 19 графа 5</t>
  </si>
  <si>
    <t>Раздел 9 строка 20 графа 3 &gt;= Раздел 9 строка 20 графа 5</t>
  </si>
  <si>
    <t>Раздел 9 строка 21 графа 3 &gt;= Раздел 9 строка 21 графа 5</t>
  </si>
  <si>
    <t>Раздел 9 строка 22 графа 3 &gt;= Раздел 9 строка 22 графа 5</t>
  </si>
  <si>
    <t>Раздел 9 строка 23 графа 3 &gt;= Раздел 9 строка 23 графа 5</t>
  </si>
  <si>
    <t>Раздел 9 строка 24 графа 3 &gt;= Раздел 9 строка 24 графа 5</t>
  </si>
  <si>
    <t>Раздел 9 строка 25 графа 3 &gt;= Раздел 9 строка 25 графа 5</t>
  </si>
  <si>
    <t>Раздел 9 строка 26 графа 3 &gt;= Раздел 9 строка 26 графа 5</t>
  </si>
  <si>
    <t>Раздел 9 строка 27 графа 3 &gt;= Раздел 9 строка 27 графа 5</t>
  </si>
  <si>
    <t>Раздел 9 строка 28 графа 3 &gt;= Раздел 9 строка 28 графа 5</t>
  </si>
  <si>
    <t>Раздел 9 строка 29 графа 3 &gt;= Раздел 9 строка 29 графа 5</t>
  </si>
  <si>
    <t>Раздел 9 строка 30 графа 3 &gt;= Раздел 9 строка 30 графа 5</t>
  </si>
  <si>
    <t>Раздел 9 строка 31 графа 3 &gt;= Раздел 9 строка 31 графа 5</t>
  </si>
  <si>
    <t>Раздел 9 строка 32 графа 3 &gt;= Раздел 9 строка 32 графа 5</t>
  </si>
  <si>
    <t>Раздел 9 строка 33 графа 3 &gt;= Раздел 9 строка 33 графа 5</t>
  </si>
  <si>
    <t>Раздел 9 строка 34 графа 3 &gt;= Раздел 9 строка 34 графа 5</t>
  </si>
  <si>
    <t>Раздел 9 строка 35 графа 3 &gt;= Раздел 9 строка 35 графа 5</t>
  </si>
  <si>
    <t>Раздел 9 строка 36 графа 3 &gt;= Раздел 9 строка 36 графа 5</t>
  </si>
  <si>
    <t>Раздел 9 строка 37 графа 3 &gt;= Раздел 9 строка 37 графа 5</t>
  </si>
  <si>
    <t>Раздел 9 строка 38 графа 3 &gt;= Раздел 9 строка 38 графа 5</t>
  </si>
  <si>
    <t>Раздел 9 строка 01 графа 3 &gt;= Раздел 9 строка 01 графа 8</t>
  </si>
  <si>
    <t>Раздел 9 строка 02 графа 3 &gt;= Раздел 9 строка 02 графа 8</t>
  </si>
  <si>
    <t>Раздел 9 строка 03 графа 3 &gt;= Раздел 9 строка 03 графа 8</t>
  </si>
  <si>
    <t>Раздел 9 строка 04 графа 3 &gt;= Раздел 9 строка 04 графа 8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</si>
  <si>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</si>
  <si>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</si>
  <si>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</si>
  <si>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</si>
  <si>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</si>
  <si>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Раздел 9 строка 09 графа 13 &gt;= Раздел 9 строка 09 графа 14</t>
  </si>
  <si>
    <t>Раздел 9 строка 10 графа 13 &gt;= Раздел 9 строка 10 графа 14</t>
  </si>
  <si>
    <t>Раздел 9 строка 11 графа 13 &gt;= Раздел 9 строка 11 графа 14</t>
  </si>
  <si>
    <t>Имеет ли учреждение на сайте нормативно закрепленный перечень сведений о своей деятельности (да, нет)</t>
  </si>
  <si>
    <t>Раздел 3 строка 01 графа 10 &lt;= Раздел 3 строка 01 графа 8</t>
  </si>
  <si>
    <t>Раздел 3 строка 03 графа 10 &lt;= Раздел 3 строка 03 графа 8</t>
  </si>
  <si>
    <t>Раздел 3 строка 04 графа 10 &lt;= Раздел 3 строка 04 графа 8</t>
  </si>
  <si>
    <t>Раздел 3 строка 05 графа 10 &lt;= Раздел 3 строка 05 графа 8</t>
  </si>
  <si>
    <t>Раздел 9 строка 05 графа 3 &gt;= Раздел 9 строка 05 графа 8</t>
  </si>
  <si>
    <t>Раздел 9 строка 06 графа 3 &gt;= Раздел 9 строка 06 графа 8</t>
  </si>
  <si>
    <t>Раздел 9 строка 07 графа 3 &gt;= Раздел 9 строка 07 графа 8</t>
  </si>
  <si>
    <t>Раздел 9 строка 08 графа 3 &gt;= Раздел 9 строка 08 графа 8</t>
  </si>
  <si>
    <t>Раздел 9 строка 09 графа 3 &gt;= Раздел 9 строка 09 графа 8</t>
  </si>
  <si>
    <t>Раздел 9 строка 10 графа 3 &gt;= Раздел 9 строка 10 графа 8</t>
  </si>
  <si>
    <t>Раздел 9 строка 11 графа 3 &gt;= Раздел 9 строка 11 графа 8</t>
  </si>
  <si>
    <t>Раздел 9 строка 12 графа 3 &gt;= Раздел 9 строка 12 графа 8</t>
  </si>
  <si>
    <t>Раздел 9 строка 13 графа 3 &gt;= Раздел 9 строка 13 графа 8</t>
  </si>
  <si>
    <t>Раздел 9 строка 14 графа 3 &gt;= Раздел 9 строка 14 графа 8</t>
  </si>
  <si>
    <t>Раздел 9 строка 15 графа 3 &gt;= Раздел 9 строка 15 графа 8</t>
  </si>
  <si>
    <t>Раздел 9 строка 16 графа 3 &gt;= Раздел 9 строка 16 графа 8</t>
  </si>
  <si>
    <t>Кроме того, численность обучающихся, получивших аттестат об основном общем образовании в порядке экстерната или из выпуска прошлых лет (чел)</t>
  </si>
  <si>
    <t>Численность обучающихся, получивших аттестат об основном общем
образовании (чел)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</si>
  <si>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</si>
  <si>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Код по ОКЕИ: человек-792; единица-642</t>
  </si>
  <si>
    <t>квалификацию</t>
  </si>
  <si>
    <t>внутреннее совмести-тельство</t>
  </si>
  <si>
    <t xml:space="preserve">         медицинские сестры 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</si>
  <si>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</si>
  <si>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Численность учителей в возрасте до 30 лет (из строки 08)(чел)</t>
  </si>
  <si>
    <t>из общей численности
обучающихся (гр12-14)
индивидуально обучаются (чел)</t>
  </si>
  <si>
    <t xml:space="preserve">   инвалиды</t>
  </si>
  <si>
    <t xml:space="preserve">   дети-инвалиды</t>
  </si>
  <si>
    <t>Раздел 9 строка 04 графа 3 = Раздел 9 строка 04 сумма граф 9 + 10 + 11 + 12</t>
  </si>
  <si>
    <t>Раздел 9 строка 05 графа 3 = Раздел 9 строка 05 сумма граф 9 + 10 + 11 + 12</t>
  </si>
  <si>
    <t>Раздел 9 строка 06 графа 3 = Раздел 9 строка 06 сумма граф 9 + 10 + 11 + 12</t>
  </si>
  <si>
    <t>Раздел 9 строка 07 графа 3 = Раздел 9 строка 07 сумма граф 9 + 10 + 11 + 12</t>
  </si>
  <si>
    <t>Раздел 9 строка 08 графа 3 = Раздел 9 строка 08 сумма граф 9 + 10 + 11 + 12</t>
  </si>
  <si>
    <t>Раздел 9 строка 09 графа 3 = Раздел 9 строка 09 сумма граф 9 + 10 + 11 + 12</t>
  </si>
  <si>
    <t>Раздел 9 строка 10 графа 3 = Раздел 9 строка 10 сумма граф 9 + 10 + 11 + 12</t>
  </si>
  <si>
    <t>Раздел 9 строка 11 графа 3 = Раздел 9 строка 11 сумма граф 9 + 10 + 11 + 12</t>
  </si>
  <si>
    <t>Раздел 9 строка 12 графа 3 = Раздел 9 строка 12 сумма граф 9 + 10 + 11 + 12</t>
  </si>
  <si>
    <t>Раздел 9 строка 13 графа 3 = Раздел 9 строка 13 сумма граф 9 + 10 + 11 + 12</t>
  </si>
  <si>
    <t>Раздел 9 строка 14 графа 3 = Раздел 9 строка 14 сумма граф 9 + 10 + 11 + 12</t>
  </si>
  <si>
    <t>Раздел 9 строка 15 графа 3 = Раздел 9 строка 15 сумма граф 9 + 10 + 11 + 12</t>
  </si>
  <si>
    <t>Раздел 9 строка 16 графа 3 = Раздел 9 строка 16 сумма граф 9 + 10 + 11 + 12</t>
  </si>
  <si>
    <t>Раздел 9 строка 17 графа 3 = Раздел 9 строка 17 сумма граф 9 + 10 + 11 + 12</t>
  </si>
  <si>
    <t>Раздел 9 строка 12 графа 3 = Раздел 9 строка 12 сумма граф 6 + 7</t>
  </si>
  <si>
    <t>Раздел 9 строка 13 графа 3 = Раздел 9 строка 13 сумма граф 6 + 7</t>
  </si>
  <si>
    <t>Раздел 9 строка 14 графа 3 = Раздел 9 строка 14 сумма граф 6 + 7</t>
  </si>
  <si>
    <t>Раздел 9 строка 15 графа 3 = Раздел 9 строка 15 сумма граф 6 + 7</t>
  </si>
  <si>
    <t>Раздел 9 строка 16 графа 3 = Раздел 9 строка 16 сумма граф 6 + 7</t>
  </si>
  <si>
    <t>Раздел 9 строка 17 графа 3 = Раздел 9 строка 17 сумма граф 6 + 7</t>
  </si>
  <si>
    <t>Раздел 9 строка 18 графа 3 = Раздел 9 строка 18 сумма граф 6 + 7</t>
  </si>
  <si>
    <t>Раздел 9 строка 19 графа 3 = Раздел 9 строка 19 сумма граф 6 + 7</t>
  </si>
  <si>
    <t>Раздел 9 строка 20 графа 3 = Раздел 9 строка 20 сумма граф 6 + 7</t>
  </si>
  <si>
    <t>Раздел 9 строка 21 графа 3 = Раздел 9 строка 21 сумма граф 6 + 7</t>
  </si>
  <si>
    <t>Раздел 9 строка 22 графа 3 = Раздел 9 строка 22 сумма граф 6 + 7</t>
  </si>
  <si>
    <t>Раздел 9 строка 23 графа 3 = Раздел 9 строка 23 сумма граф 6 + 7</t>
  </si>
  <si>
    <t>Раздел 9 строка 24 графа 3 = Раздел 9 строка 24 сумма граф 6 + 7</t>
  </si>
  <si>
    <t>Раздел 9 строка 25 графа 3 = Раздел 9 строка 25 сумма граф 6 + 7</t>
  </si>
  <si>
    <t>Раздел 9 строка 26 графа 3 = Раздел 9 строка 26 сумма граф 6 + 7</t>
  </si>
  <si>
    <t>Раздел 9 строка 27 графа 3 = Раздел 9 строка 27 сумма граф 6 + 7</t>
  </si>
  <si>
    <t>Раздел 9 строка 28 графа 3 = Раздел 9 строка 28 сумма граф 6 + 7</t>
  </si>
  <si>
    <t>Раздел 9 строка 29 графа 3 = Раздел 9 строка 29 сумма граф 6 + 7</t>
  </si>
  <si>
    <t>Раздел 9 строка 30 графа 3 = Раздел 9 строка 30 сумма граф 6 + 7</t>
  </si>
  <si>
    <t>Раздел 9 строка 31 графа 3 = Раздел 9 строка 31 сумма граф 6 + 7</t>
  </si>
  <si>
    <t>Раздел 9 строка 32 графа 3 = Раздел 9 строка 32 сумма граф 6 + 7</t>
  </si>
  <si>
    <t>Раздел 9 строка 33 графа 3 = Раздел 9 строка 33 сумма граф 6 + 7</t>
  </si>
  <si>
    <t>Раздел 9 строка 34 графа 3 = Раздел 9 строка 34 сумма граф 6 + 7</t>
  </si>
  <si>
    <t>Раздел 9 строка 35 графа 3 = Раздел 9 строка 35 сумма граф 6 + 7</t>
  </si>
  <si>
    <t>Раздел 9 строка 36 графа 3 = Раздел 9 строка 36 сумма граф 6 + 7</t>
  </si>
  <si>
    <t>Раздел 9 строка 37 графа 3 = Раздел 9 строка 37 сумма граф 6 + 7</t>
  </si>
  <si>
    <t>5-8 классы</t>
  </si>
  <si>
    <t>9 класс</t>
  </si>
  <si>
    <t>10 класс</t>
  </si>
  <si>
    <t>11-12 классы</t>
  </si>
  <si>
    <t>13-16 классы</t>
  </si>
  <si>
    <t>Всего (сумма стр. 01-06)</t>
  </si>
  <si>
    <t>Раздел 9 строка 32 графа 17 &gt;= Раздел 9 строка 32 графа 18</t>
  </si>
  <si>
    <t>Раздел 9 строка 33 графа 17 &gt;= Раздел 9 строка 33 графа 18</t>
  </si>
  <si>
    <t>Раздел 9 строка 34 графа 17 &gt;= Раздел 9 строка 34 графа 18</t>
  </si>
  <si>
    <t>Раздел 9 строка 35 графа 17 &gt;= Раздел 9 строка 35 графа 18</t>
  </si>
  <si>
    <t>Раздел 9 строка 36 графа 17 &gt;= Раздел 9 строка 36 графа 18</t>
  </si>
  <si>
    <t>Раздел 9 строка 37 графа 17 &gt;= Раздел 9 строка 37 графа 18</t>
  </si>
  <si>
    <t>Раздел 9 строка 38 графа 17 &gt;= Раздел 9 строка 38 графа 18</t>
  </si>
  <si>
    <t>Раздел 9 строка 01 графа 29 &gt;= Раздел 9 строка 01 графа 30</t>
  </si>
  <si>
    <t>Раздел 9 строка 02 графа 29 &gt;= Раздел 9 строка 02 графа 30</t>
  </si>
  <si>
    <t>Раздел 9 строка 03 графа 29 &gt;= Раздел 9 строка 03 графа 30</t>
  </si>
  <si>
    <t>Раздел 9 строка 04 графа 29 &gt;= Раздел 9 строка 04 графа 30</t>
  </si>
  <si>
    <t>Раздел 9 строка 05 графа 29 &gt;= Раздел 9 строка 05 графа 30</t>
  </si>
  <si>
    <t>Раздел 9 строка 06 графа 29 &gt;= Раздел 9 строка 06 графа 30</t>
  </si>
  <si>
    <t>Раздел 9 строка 07 графа 29 &gt;= Раздел 9 строка 07 графа 30</t>
  </si>
  <si>
    <t>первой категории</t>
  </si>
  <si>
    <t>второй категории</t>
  </si>
  <si>
    <t>не имеют категории</t>
  </si>
  <si>
    <t>всего</t>
  </si>
  <si>
    <t>Всего работников учреждения (сумма строк 02, 07, 37, 38)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</si>
  <si>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</si>
  <si>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</si>
  <si>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них (из гр.15) педаго-гическое</t>
  </si>
  <si>
    <t>из них (из гр.17) педаго-гическое</t>
  </si>
  <si>
    <t>среднее (полное) общее</t>
  </si>
  <si>
    <t>менее 2 лет</t>
  </si>
  <si>
    <t>от 2 до 5 лет</t>
  </si>
  <si>
    <t>от 5 до 10 лет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</si>
</sst>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"/>
    <numFmt numFmtId="165" formatCode="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(00\)"/>
    <numFmt numFmtId="171" formatCode="[$-F800]dddd\,\ mmmm\ dd\,\ yyyy"/>
    <numFmt numFmtId="172" formatCode="[$-FC19]d\ mmmm\ yyyy\ &quot;г.&quot;"/>
    <numFmt numFmtId="173" formatCode="0000000"/>
  </numFmts>
  <fonts count="16"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170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7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17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 vertical="top" wrapText="1" indent="2"/>
    </xf>
    <xf numFmtId="0" fontId="0" fillId="0" borderId="4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justify" vertical="center" wrapText="1"/>
    </xf>
    <xf numFmtId="0" fontId="0" fillId="0" borderId="0" xfId="0" applyBorder="1" applyAlignment="1">
      <alignment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3" fontId="3" fillId="2" borderId="9" xfId="0" applyNumberFormat="1" applyFont="1" applyFill="1" applyBorder="1" applyAlignment="1" applyProtection="1">
      <alignment horizontal="right"/>
      <protection locked="0"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3" fontId="0" fillId="2" borderId="1" xfId="0" applyNumberFormat="1" applyFont="1" applyFill="1" applyBorder="1" applyAlignment="1" applyProtection="1">
      <alignment horizontal="right" wrapText="1"/>
      <protection locked="0"/>
    </xf>
    <xf numFmtId="3" fontId="0" fillId="2" borderId="5" xfId="0" applyNumberFormat="1" applyFont="1" applyFill="1" applyBorder="1" applyAlignment="1" applyProtection="1">
      <alignment horizontal="right" wrapText="1"/>
      <protection locked="0"/>
    </xf>
    <xf numFmtId="3" fontId="0" fillId="2" borderId="6" xfId="0" applyNumberFormat="1" applyFont="1" applyFill="1" applyBorder="1" applyAlignment="1" applyProtection="1">
      <alignment horizontal="right" wrapText="1"/>
      <protection locked="0"/>
    </xf>
    <xf numFmtId="3" fontId="1" fillId="2" borderId="4" xfId="0" applyNumberFormat="1" applyFont="1" applyFill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 wrapText="1"/>
      <protection locked="0"/>
    </xf>
    <xf numFmtId="3" fontId="0" fillId="2" borderId="9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/>
      <protection locked="0"/>
    </xf>
    <xf numFmtId="0" fontId="1" fillId="2" borderId="14" xfId="0" applyFont="1" applyFill="1" applyBorder="1" applyAlignment="1" applyProtection="1">
      <alignment/>
      <protection locked="0"/>
    </xf>
    <xf numFmtId="49" fontId="0" fillId="0" borderId="0" xfId="0" applyNumberFormat="1" applyFont="1" applyAlignment="1">
      <alignment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17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170" fontId="0" fillId="0" borderId="0" xfId="0" applyNumberFormat="1" applyFont="1" applyAlignment="1">
      <alignment horizontal="center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13" fillId="4" borderId="0" xfId="0" applyFont="1" applyFill="1" applyAlignment="1" applyProtection="1">
      <alignment/>
      <protection hidden="1"/>
    </xf>
    <xf numFmtId="0" fontId="14" fillId="4" borderId="0" xfId="0" applyFont="1" applyFill="1" applyAlignment="1" applyProtection="1">
      <alignment/>
      <protection hidden="1"/>
    </xf>
    <xf numFmtId="0" fontId="13" fillId="5" borderId="0" xfId="0" applyFont="1" applyFill="1" applyAlignment="1" applyProtection="1">
      <alignment/>
      <protection hidden="1"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1" fillId="5" borderId="0" xfId="0" applyFont="1" applyFill="1" applyAlignment="1" applyProtection="1">
      <alignment/>
      <protection hidden="1"/>
    </xf>
    <xf numFmtId="0" fontId="11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173" fontId="0" fillId="0" borderId="15" xfId="0" applyNumberFormat="1" applyFont="1" applyBorder="1" applyAlignment="1">
      <alignment horizontal="center" vertical="center"/>
    </xf>
    <xf numFmtId="173" fontId="0" fillId="0" borderId="16" xfId="0" applyNumberFormat="1" applyFont="1" applyBorder="1" applyAlignment="1">
      <alignment horizontal="center" vertical="center"/>
    </xf>
    <xf numFmtId="173" fontId="0" fillId="0" borderId="17" xfId="0" applyNumberFormat="1" applyFont="1" applyBorder="1" applyAlignment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2" borderId="4" xfId="0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wrapText="1"/>
    </xf>
    <xf numFmtId="0" fontId="1" fillId="2" borderId="4" xfId="0" applyFont="1" applyFill="1" applyBorder="1" applyAlignment="1" applyProtection="1">
      <alignment/>
      <protection locked="0"/>
    </xf>
    <xf numFmtId="171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showGridLines="0" tabSelected="1" workbookViewId="0" topLeftCell="A12">
      <selection activeCell="AM21" sqref="AM21:AO21"/>
    </sheetView>
  </sheetViews>
  <sheetFormatPr defaultColWidth="9.33203125" defaultRowHeight="12.75"/>
  <cols>
    <col min="1" max="87" width="2" style="29" customWidth="1"/>
    <col min="88" max="16384" width="9.33203125" style="42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2.75" hidden="1"/>
    <row r="11" ht="13.5" hidden="1" thickBot="1"/>
    <row r="12" spans="1:87" ht="19.5" customHeight="1" thickBot="1">
      <c r="A12" s="58"/>
      <c r="B12" s="59"/>
      <c r="C12" s="59"/>
      <c r="D12" s="59"/>
      <c r="E12" s="59"/>
      <c r="F12" s="59"/>
      <c r="G12" s="60"/>
      <c r="H12" s="181" t="s">
        <v>686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3"/>
      <c r="BY12" s="60"/>
      <c r="BZ12" s="60"/>
      <c r="CA12" s="59"/>
      <c r="CB12" s="59"/>
      <c r="CC12" s="59"/>
      <c r="CD12" s="59"/>
      <c r="CE12" s="59"/>
      <c r="CF12" s="59"/>
      <c r="CG12" s="59"/>
      <c r="CH12" s="59"/>
      <c r="CI12" s="59"/>
    </row>
    <row r="13" ht="13.5" thickBot="1"/>
    <row r="14" spans="1:87" ht="19.5" customHeight="1" thickBot="1">
      <c r="A14" s="59"/>
      <c r="B14" s="59"/>
      <c r="C14" s="59"/>
      <c r="D14" s="59"/>
      <c r="E14" s="59"/>
      <c r="F14" s="59"/>
      <c r="G14" s="59"/>
      <c r="H14" s="159" t="s">
        <v>687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1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</row>
    <row r="15" ht="15" customHeight="1" thickBot="1"/>
    <row r="16" spans="5:79" ht="39.75" customHeight="1" thickBot="1">
      <c r="E16" s="184" t="s">
        <v>688</v>
      </c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6"/>
    </row>
    <row r="17" ht="15" customHeight="1" thickBot="1"/>
    <row r="18" spans="8:76" ht="15" customHeight="1" thickBot="1">
      <c r="H18" s="159" t="s">
        <v>715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1"/>
    </row>
    <row r="19" ht="19.5" customHeight="1" thickBot="1"/>
    <row r="20" spans="11:73" ht="15" customHeight="1">
      <c r="K20" s="172" t="s">
        <v>712</v>
      </c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4"/>
    </row>
    <row r="21" spans="11:73" ht="15" customHeight="1" thickBot="1">
      <c r="K21" s="175" t="s">
        <v>689</v>
      </c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>
        <v>2015</v>
      </c>
      <c r="AN21" s="177"/>
      <c r="AO21" s="177"/>
      <c r="AP21" s="77" t="s">
        <v>690</v>
      </c>
      <c r="AQ21" s="178">
        <f>Year+1</f>
        <v>2016</v>
      </c>
      <c r="AR21" s="178"/>
      <c r="AS21" s="178"/>
      <c r="AT21" s="179" t="s">
        <v>691</v>
      </c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80"/>
    </row>
    <row r="22" spans="70:82" ht="19.5" customHeight="1" thickBot="1"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</row>
    <row r="23" spans="1:84" ht="15.75" customHeight="1" thickBot="1">
      <c r="A23" s="164" t="s">
        <v>692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6"/>
      <c r="AY23" s="159" t="s">
        <v>693</v>
      </c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8"/>
      <c r="BP23" s="42"/>
      <c r="BQ23" s="169" t="s">
        <v>714</v>
      </c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1"/>
      <c r="CD23" s="63"/>
      <c r="CE23" s="64"/>
      <c r="CF23" s="42"/>
    </row>
    <row r="24" spans="1:84" ht="15" customHeight="1">
      <c r="A24" s="162" t="s">
        <v>694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29"/>
      <c r="AY24" s="130" t="s">
        <v>695</v>
      </c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2"/>
      <c r="BO24" s="127" t="s">
        <v>910</v>
      </c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42"/>
    </row>
    <row r="25" spans="1:84" ht="39.75" customHeight="1">
      <c r="A25" s="133" t="s">
        <v>442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5"/>
      <c r="AY25" s="65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6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42"/>
    </row>
    <row r="26" spans="1:84" ht="39.75" customHeight="1" thickBot="1">
      <c r="A26" s="128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6"/>
      <c r="AY26" s="6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70"/>
      <c r="BM26" s="71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42"/>
    </row>
    <row r="27" spans="1:84" ht="12.75" customHeight="1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72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4"/>
      <c r="BK27" s="74"/>
      <c r="BL27" s="75"/>
      <c r="BM27" s="76"/>
      <c r="BO27" s="67"/>
      <c r="BP27" s="67"/>
      <c r="BQ27" s="67"/>
      <c r="BR27" s="42"/>
      <c r="BS27" s="159" t="s">
        <v>707</v>
      </c>
      <c r="BT27" s="160"/>
      <c r="BU27" s="160"/>
      <c r="BV27" s="160"/>
      <c r="BW27" s="160"/>
      <c r="BX27" s="160"/>
      <c r="BY27" s="160"/>
      <c r="BZ27" s="160"/>
      <c r="CA27" s="161"/>
      <c r="CB27" s="67"/>
      <c r="CC27" s="67"/>
      <c r="CD27" s="68"/>
      <c r="CE27" s="68"/>
      <c r="CF27" s="42"/>
    </row>
    <row r="28" spans="1:82" ht="19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59"/>
      <c r="BL28" s="70"/>
      <c r="BM28" s="68"/>
      <c r="BN28" s="68"/>
      <c r="BO28" s="68"/>
      <c r="BP28" s="68"/>
      <c r="BQ28" s="61"/>
      <c r="BR28" s="61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68"/>
      <c r="CD28" s="70"/>
    </row>
    <row r="29" spans="1:87" ht="15.75" customHeight="1">
      <c r="A29" s="150" t="s">
        <v>708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3"/>
      <c r="CF29" s="22"/>
      <c r="CG29" s="22"/>
      <c r="CH29" s="22"/>
      <c r="CI29" s="22"/>
    </row>
    <row r="30" spans="1:87" ht="15.75" customHeight="1" thickBot="1">
      <c r="A30" s="154" t="s">
        <v>709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1"/>
      <c r="V30" s="151"/>
      <c r="W30" s="151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3"/>
      <c r="CF30" s="22"/>
      <c r="CG30" s="22"/>
      <c r="CH30" s="22"/>
      <c r="CI30" s="22"/>
    </row>
    <row r="31" spans="1:87" ht="15.75" customHeight="1" thickBot="1">
      <c r="A31" s="143" t="s">
        <v>713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4"/>
      <c r="U31" s="146" t="s">
        <v>710</v>
      </c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8"/>
      <c r="CF31" s="22"/>
      <c r="CG31" s="22"/>
      <c r="CH31" s="22"/>
      <c r="CI31" s="22"/>
    </row>
    <row r="32" spans="1:87" ht="12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9" t="s">
        <v>711</v>
      </c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22"/>
      <c r="CG32" s="22"/>
      <c r="CH32" s="22"/>
      <c r="CI32" s="22"/>
    </row>
    <row r="33" spans="1:87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22"/>
      <c r="CG33" s="22"/>
      <c r="CH33" s="22"/>
      <c r="CI33" s="22"/>
    </row>
    <row r="34" spans="1:87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22"/>
      <c r="CG34" s="22"/>
      <c r="CH34" s="22"/>
      <c r="CI34" s="22"/>
    </row>
    <row r="35" spans="1:87" ht="12.7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22"/>
      <c r="CG35" s="22"/>
      <c r="CH35" s="22"/>
      <c r="CI35" s="22"/>
    </row>
    <row r="36" spans="1:87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22"/>
      <c r="CG36" s="22"/>
      <c r="CH36" s="22"/>
      <c r="CI36" s="22"/>
    </row>
    <row r="37" spans="1:87" ht="13.5" thickBot="1">
      <c r="A37" s="142">
        <v>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>
        <v>2</v>
      </c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>
        <v>3</v>
      </c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>
        <v>4</v>
      </c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22"/>
      <c r="CG37" s="22"/>
      <c r="CH37" s="22"/>
      <c r="CI37" s="22"/>
    </row>
    <row r="38" spans="1:87" ht="13.5" thickBot="1">
      <c r="A38" s="136">
        <v>609549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39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1"/>
      <c r="AP38" s="139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1"/>
      <c r="BK38" s="139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1"/>
      <c r="CF38" s="22"/>
      <c r="CG38" s="22"/>
      <c r="CH38" s="22"/>
      <c r="CI38" s="22"/>
    </row>
    <row r="40" spans="68:84" ht="12.75"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</row>
    <row r="41" spans="68:84" ht="12.75"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</row>
    <row r="42" spans="68:84" ht="12.75"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</row>
    <row r="43" spans="68:84" ht="12.75"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</row>
    <row r="44" spans="68:84" ht="12.75"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</row>
  </sheetData>
  <sheetProtection password="E2BC" sheet="1" objects="1" scenarios="1" selectLockedCells="1"/>
  <mergeCells count="36">
    <mergeCell ref="H12:BX12"/>
    <mergeCell ref="H14:BX14"/>
    <mergeCell ref="E16:CA16"/>
    <mergeCell ref="H18:BX18"/>
    <mergeCell ref="A23:AX23"/>
    <mergeCell ref="AY23:BM23"/>
    <mergeCell ref="BQ23:CC23"/>
    <mergeCell ref="K20:BU20"/>
    <mergeCell ref="K21:AL21"/>
    <mergeCell ref="AM21:AO21"/>
    <mergeCell ref="AQ21:AS21"/>
    <mergeCell ref="AT21:BU21"/>
    <mergeCell ref="A27:AX27"/>
    <mergeCell ref="BS27:CA27"/>
    <mergeCell ref="A24:AX24"/>
    <mergeCell ref="AY24:BM24"/>
    <mergeCell ref="A25:AX25"/>
    <mergeCell ref="A26:AX26"/>
    <mergeCell ref="BO24:CE26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allowBlank="1" showInputMessage="1" showErrorMessage="1" sqref="AM21:AO21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Q67"/>
  <sheetViews>
    <sheetView showGridLines="0" zoomScaleSheetLayoutView="100" workbookViewId="0" topLeftCell="A15">
      <selection activeCell="P21" sqref="P21"/>
    </sheetView>
  </sheetViews>
  <sheetFormatPr defaultColWidth="9.33203125" defaultRowHeight="12.75"/>
  <cols>
    <col min="1" max="1" width="57.83203125" style="22" customWidth="1"/>
    <col min="2" max="14" width="3.33203125" style="22" hidden="1" customWidth="1"/>
    <col min="15" max="15" width="7.5" style="22" bestFit="1" customWidth="1"/>
    <col min="16" max="43" width="12.83203125" style="22" customWidth="1"/>
    <col min="44" max="16384" width="9.33203125" style="2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3" ht="19.5" customHeight="1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204" t="s">
        <v>209</v>
      </c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84"/>
      <c r="AI15" s="84"/>
      <c r="AJ15" s="84"/>
      <c r="AK15" s="84"/>
      <c r="AL15" s="84"/>
      <c r="AM15" s="84"/>
      <c r="AN15" s="84"/>
      <c r="AO15" s="84"/>
      <c r="AP15" s="84"/>
      <c r="AQ15" s="84"/>
    </row>
    <row r="16" spans="2:43" ht="12.75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205" t="s">
        <v>1243</v>
      </c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85"/>
      <c r="AI16" s="85"/>
      <c r="AJ16" s="85"/>
      <c r="AK16" s="85"/>
      <c r="AL16" s="85"/>
      <c r="AM16" s="85"/>
      <c r="AN16" s="85"/>
      <c r="AO16" s="85"/>
      <c r="AP16" s="85"/>
      <c r="AQ16" s="85"/>
    </row>
    <row r="17" spans="1:43" ht="15" customHeight="1">
      <c r="A17" s="202" t="s">
        <v>504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2" t="s">
        <v>502</v>
      </c>
      <c r="P17" s="202" t="s">
        <v>535</v>
      </c>
      <c r="Q17" s="202" t="s">
        <v>581</v>
      </c>
      <c r="R17" s="202" t="s">
        <v>536</v>
      </c>
      <c r="S17" s="202" t="s">
        <v>944</v>
      </c>
      <c r="T17" s="202"/>
      <c r="U17" s="202"/>
      <c r="V17" s="202"/>
      <c r="W17" s="202"/>
      <c r="X17" s="202"/>
      <c r="Y17" s="202"/>
      <c r="Z17" s="202" t="s">
        <v>537</v>
      </c>
      <c r="AA17" s="202"/>
      <c r="AB17" s="202" t="s">
        <v>1317</v>
      </c>
      <c r="AC17" s="202"/>
      <c r="AD17" s="202"/>
      <c r="AE17" s="202"/>
      <c r="AF17" s="202"/>
      <c r="AG17" s="202"/>
      <c r="AH17" s="202" t="s">
        <v>1318</v>
      </c>
      <c r="AI17" s="202"/>
      <c r="AJ17" s="202"/>
      <c r="AK17" s="202"/>
      <c r="AL17" s="202"/>
      <c r="AM17" s="202" t="s">
        <v>1030</v>
      </c>
      <c r="AN17" s="202"/>
      <c r="AO17" s="202"/>
      <c r="AP17" s="202"/>
      <c r="AQ17" s="202"/>
    </row>
    <row r="18" spans="1:43" ht="15" customHeight="1">
      <c r="A18" s="20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2"/>
      <c r="P18" s="202"/>
      <c r="Q18" s="202"/>
      <c r="R18" s="202"/>
      <c r="S18" s="202" t="s">
        <v>945</v>
      </c>
      <c r="T18" s="202"/>
      <c r="U18" s="202" t="s">
        <v>1245</v>
      </c>
      <c r="V18" s="202" t="s">
        <v>1244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</row>
    <row r="19" spans="1:43" ht="40.5" customHeight="1">
      <c r="A19" s="20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02"/>
      <c r="P19" s="202"/>
      <c r="Q19" s="202"/>
      <c r="R19" s="202"/>
      <c r="S19" s="11" t="s">
        <v>946</v>
      </c>
      <c r="T19" s="11" t="s">
        <v>947</v>
      </c>
      <c r="U19" s="202"/>
      <c r="V19" s="11" t="s">
        <v>538</v>
      </c>
      <c r="W19" s="11" t="s">
        <v>1312</v>
      </c>
      <c r="X19" s="11" t="s">
        <v>1313</v>
      </c>
      <c r="Y19" s="11" t="s">
        <v>1314</v>
      </c>
      <c r="Z19" s="11" t="s">
        <v>1315</v>
      </c>
      <c r="AA19" s="11" t="s">
        <v>400</v>
      </c>
      <c r="AB19" s="11" t="s">
        <v>544</v>
      </c>
      <c r="AC19" s="11" t="s">
        <v>1319</v>
      </c>
      <c r="AD19" s="11" t="s">
        <v>543</v>
      </c>
      <c r="AE19" s="11" t="s">
        <v>1320</v>
      </c>
      <c r="AF19" s="11" t="s">
        <v>972</v>
      </c>
      <c r="AG19" s="11" t="s">
        <v>1321</v>
      </c>
      <c r="AH19" s="11" t="s">
        <v>1322</v>
      </c>
      <c r="AI19" s="11" t="s">
        <v>1323</v>
      </c>
      <c r="AJ19" s="11" t="s">
        <v>1324</v>
      </c>
      <c r="AK19" s="11" t="s">
        <v>171</v>
      </c>
      <c r="AL19" s="11" t="s">
        <v>396</v>
      </c>
      <c r="AM19" s="11" t="s">
        <v>970</v>
      </c>
      <c r="AN19" s="11" t="s">
        <v>971</v>
      </c>
      <c r="AO19" s="11" t="s">
        <v>397</v>
      </c>
      <c r="AP19" s="11" t="s">
        <v>398</v>
      </c>
      <c r="AQ19" s="11" t="s">
        <v>399</v>
      </c>
    </row>
    <row r="20" spans="1:43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  <c r="AH20" s="7">
        <v>21</v>
      </c>
      <c r="AI20" s="7">
        <v>22</v>
      </c>
      <c r="AJ20" s="7">
        <v>23</v>
      </c>
      <c r="AK20" s="7">
        <v>24</v>
      </c>
      <c r="AL20" s="7">
        <v>25</v>
      </c>
      <c r="AM20" s="7">
        <v>26</v>
      </c>
      <c r="AN20" s="7">
        <v>27</v>
      </c>
      <c r="AO20" s="7">
        <v>28</v>
      </c>
      <c r="AP20" s="7">
        <v>29</v>
      </c>
      <c r="AQ20" s="7">
        <v>30</v>
      </c>
    </row>
    <row r="21" spans="1:43" ht="19.5" customHeight="1">
      <c r="A21" s="18" t="s">
        <v>1316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 ht="30" customHeight="1">
      <c r="A22" s="18" t="s">
        <v>1042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:43" ht="30" customHeight="1">
      <c r="A23" s="18" t="s">
        <v>1043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4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</row>
    <row r="24" spans="1:43" ht="19.5" customHeight="1">
      <c r="A24" s="18" t="s">
        <v>1044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4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1:43" ht="19.5" customHeight="1">
      <c r="A25" s="18" t="s">
        <v>1045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4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</row>
    <row r="26" spans="1:43" ht="19.5" customHeight="1">
      <c r="A26" s="18" t="s">
        <v>1046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4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</row>
    <row r="27" spans="1:43" ht="19.5" customHeight="1">
      <c r="A27" s="18" t="s">
        <v>1047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4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30" customHeight="1">
      <c r="A28" s="18" t="s">
        <v>1048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4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30" customHeight="1">
      <c r="A29" s="18" t="s">
        <v>1049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4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9.5" customHeight="1">
      <c r="A30" s="18" t="s">
        <v>1050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3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9.5" customHeight="1">
      <c r="A31" s="18" t="s">
        <v>1051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3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9.5" customHeight="1">
      <c r="A32" s="18" t="s">
        <v>1052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3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9.5" customHeight="1">
      <c r="A33" s="18" t="s">
        <v>1053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3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9.5" customHeight="1">
      <c r="A34" s="18" t="s">
        <v>1054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3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9.5" customHeight="1">
      <c r="A35" s="18" t="s">
        <v>1055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3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9.5" customHeight="1">
      <c r="A36" s="18" t="s">
        <v>1056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3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9.5" customHeight="1">
      <c r="A37" s="18" t="s">
        <v>1057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3">
        <v>17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9.5" customHeight="1">
      <c r="A38" s="18" t="s">
        <v>1058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13">
        <v>18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9.5" customHeight="1">
      <c r="A39" s="18" t="s">
        <v>1059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13">
        <v>19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9.5" customHeight="1">
      <c r="A40" s="18" t="s">
        <v>1060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3">
        <v>20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9.5" customHeight="1">
      <c r="A41" s="18" t="s">
        <v>1061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13">
        <v>21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9.5" customHeight="1">
      <c r="A42" s="18" t="s">
        <v>1062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13">
        <v>22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9.5" customHeight="1">
      <c r="A43" s="18" t="s">
        <v>1063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13">
        <v>23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9.5" customHeight="1">
      <c r="A44" s="18" t="s">
        <v>1064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13">
        <v>24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9.5" customHeight="1">
      <c r="A45" s="18" t="s">
        <v>1065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3">
        <v>25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9.5" customHeight="1">
      <c r="A46" s="18" t="s">
        <v>1148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3">
        <v>26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9.5" customHeight="1">
      <c r="A47" s="18" t="s">
        <v>1149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3">
        <v>27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9.5" customHeight="1">
      <c r="A48" s="18" t="s">
        <v>1165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3">
        <v>28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9.5" customHeight="1">
      <c r="A49" s="18" t="s">
        <v>1166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3">
        <v>29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9.5" customHeight="1">
      <c r="A50" s="18" t="s">
        <v>1167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3">
        <v>30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19.5" customHeight="1">
      <c r="A51" s="18" t="s">
        <v>1168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3">
        <v>31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9.5" customHeight="1">
      <c r="A52" s="18" t="s">
        <v>1169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3">
        <v>32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19.5" customHeight="1">
      <c r="A53" s="18" t="s">
        <v>1170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3">
        <v>33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19.5" customHeight="1">
      <c r="A54" s="18" t="s">
        <v>1171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3">
        <v>34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60" customHeight="1">
      <c r="A55" s="18" t="s">
        <v>1164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3">
        <v>35</v>
      </c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60" customHeight="1">
      <c r="A56" s="18" t="s">
        <v>1150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3">
        <v>36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19.5" customHeight="1">
      <c r="A57" s="18" t="s">
        <v>1151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3">
        <v>37</v>
      </c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ht="19.5" customHeight="1">
      <c r="A58" s="18" t="s">
        <v>1152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3">
        <v>38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ht="49.5" customHeight="1">
      <c r="A59" s="90" t="s">
        <v>13</v>
      </c>
      <c r="O59" s="91">
        <v>39</v>
      </c>
      <c r="P59" s="92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</row>
    <row r="60" spans="1:43" ht="15.75">
      <c r="A60" s="94" t="s">
        <v>14</v>
      </c>
      <c r="O60" s="91">
        <v>40</v>
      </c>
      <c r="P60" s="92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</row>
    <row r="61" spans="1:43" ht="25.5">
      <c r="A61" s="94" t="s">
        <v>15</v>
      </c>
      <c r="O61" s="91">
        <v>41</v>
      </c>
      <c r="P61" s="92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</row>
    <row r="62" spans="1:43" ht="15.75">
      <c r="A62" s="94" t="s">
        <v>1246</v>
      </c>
      <c r="O62" s="91">
        <v>42</v>
      </c>
      <c r="P62" s="92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</row>
    <row r="63" spans="1:43" ht="25.5">
      <c r="A63" s="94" t="s">
        <v>995</v>
      </c>
      <c r="O63" s="91">
        <v>43</v>
      </c>
      <c r="P63" s="92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</row>
    <row r="64" spans="1:43" ht="15.75">
      <c r="A64" s="94" t="s">
        <v>996</v>
      </c>
      <c r="O64" s="91">
        <v>44</v>
      </c>
      <c r="P64" s="92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</row>
    <row r="65" spans="1:43" ht="15.75" customHeight="1">
      <c r="A65" s="94" t="s">
        <v>1248</v>
      </c>
      <c r="O65" s="91">
        <v>45</v>
      </c>
      <c r="P65" s="92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</row>
    <row r="66" spans="1:43" ht="38.25">
      <c r="A66" s="94" t="s">
        <v>1247</v>
      </c>
      <c r="O66" s="91">
        <v>46</v>
      </c>
      <c r="P66" s="92"/>
      <c r="Q66" s="93"/>
      <c r="R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</row>
    <row r="67" ht="12.75">
      <c r="A67" s="94"/>
    </row>
  </sheetData>
  <sheetProtection password="E2BC" sheet="1" objects="1" scenarios="1" selectLockedCells="1"/>
  <mergeCells count="15">
    <mergeCell ref="P15:AG15"/>
    <mergeCell ref="P16:AG16"/>
    <mergeCell ref="A17:A19"/>
    <mergeCell ref="O17:O19"/>
    <mergeCell ref="P17:P19"/>
    <mergeCell ref="Q17:Q19"/>
    <mergeCell ref="AB17:AG18"/>
    <mergeCell ref="AM17:AQ18"/>
    <mergeCell ref="AH17:AL18"/>
    <mergeCell ref="R17:R19"/>
    <mergeCell ref="S17:Y17"/>
    <mergeCell ref="Z17:AA18"/>
    <mergeCell ref="S18:T18"/>
    <mergeCell ref="U18:U19"/>
    <mergeCell ref="V18:Y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S59:AC65 P59:R66 AD59:AQ66">
      <formula1>0</formula1>
      <formula2>999999999999</formula2>
    </dataValidation>
    <dataValidation type="whole" allowBlank="1" showInputMessage="1" showErrorMessage="1" errorTitle="Ошибка вввода" error="Попытка ввести данные отличные от числовых или целочисленных" sqref="P21:AQ58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Width="2" horizontalDpi="600" verticalDpi="600" orientation="landscape" paperSize="9" scale="43" r:id="rId1"/>
  <colBreaks count="1" manualBreakCount="1">
    <brk id="3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D23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20.83203125" style="22" customWidth="1"/>
    <col min="2" max="14" width="3.16015625" style="22" hidden="1" customWidth="1"/>
    <col min="15" max="15" width="7.5" style="22" bestFit="1" customWidth="1"/>
    <col min="16" max="30" width="11.83203125" style="22" customWidth="1"/>
    <col min="31" max="16384" width="9.33203125" style="22" customWidth="1"/>
  </cols>
  <sheetData>
    <row r="1" spans="1:30" ht="12.75" customHeight="1" hidden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2.75" customHeight="1" hidden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</row>
    <row r="3" spans="1:30" ht="12.75" customHeight="1" hidden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</row>
    <row r="4" spans="1:30" ht="12.75" customHeight="1" hidden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0" ht="12.75" customHeight="1" hidden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1:30" ht="12.75" customHeight="1" hidden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</row>
    <row r="7" spans="1:30" ht="12.75" customHeight="1" hidden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</row>
    <row r="8" spans="1:30" ht="12.75" customHeight="1" hidden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0" ht="12.75" customHeight="1" hidden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0" ht="12.75" customHeight="1" hidden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0" ht="12.75" customHeight="1" hidden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0" ht="12.75" customHeight="1" hidden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0" ht="12.75" customHeight="1" hidden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0" ht="12.75" customHeight="1" hidden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0" ht="12.75" customHeight="1" hidden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0" ht="19.5" customHeight="1">
      <c r="A16" s="204" t="s">
        <v>1089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</row>
    <row r="17" spans="1:30" ht="12.75">
      <c r="A17" s="205" t="s">
        <v>1038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</row>
    <row r="18" spans="1:30" ht="45" customHeight="1">
      <c r="A18" s="207" t="s">
        <v>504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07" t="s">
        <v>502</v>
      </c>
      <c r="P18" s="202" t="s">
        <v>358</v>
      </c>
      <c r="Q18" s="202"/>
      <c r="R18" s="202"/>
      <c r="S18" s="202" t="s">
        <v>0</v>
      </c>
      <c r="T18" s="202"/>
      <c r="U18" s="202"/>
      <c r="V18" s="202" t="s">
        <v>1</v>
      </c>
      <c r="W18" s="202"/>
      <c r="X18" s="202"/>
      <c r="Y18" s="202" t="s">
        <v>2</v>
      </c>
      <c r="Z18" s="202"/>
      <c r="AA18" s="202"/>
      <c r="AB18" s="202" t="s">
        <v>1249</v>
      </c>
      <c r="AC18" s="202"/>
      <c r="AD18" s="202"/>
    </row>
    <row r="19" spans="1:30" ht="30" customHeight="1">
      <c r="A19" s="14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9"/>
      <c r="P19" s="11" t="s">
        <v>3</v>
      </c>
      <c r="Q19" s="11" t="s">
        <v>4</v>
      </c>
      <c r="R19" s="11" t="s">
        <v>5</v>
      </c>
      <c r="S19" s="11" t="s">
        <v>3</v>
      </c>
      <c r="T19" s="11" t="s">
        <v>4</v>
      </c>
      <c r="U19" s="11" t="s">
        <v>5</v>
      </c>
      <c r="V19" s="11" t="s">
        <v>3</v>
      </c>
      <c r="W19" s="11" t="s">
        <v>4</v>
      </c>
      <c r="X19" s="11" t="s">
        <v>5</v>
      </c>
      <c r="Y19" s="11" t="s">
        <v>3</v>
      </c>
      <c r="Z19" s="11" t="s">
        <v>4</v>
      </c>
      <c r="AA19" s="11" t="s">
        <v>5</v>
      </c>
      <c r="AB19" s="11" t="s">
        <v>3</v>
      </c>
      <c r="AC19" s="11" t="s">
        <v>4</v>
      </c>
      <c r="AD19" s="11" t="s">
        <v>5</v>
      </c>
    </row>
    <row r="20" spans="1:30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  <c r="U20" s="11">
        <v>8</v>
      </c>
      <c r="V20" s="11">
        <v>9</v>
      </c>
      <c r="W20" s="11">
        <v>10</v>
      </c>
      <c r="X20" s="11">
        <v>11</v>
      </c>
      <c r="Y20" s="11">
        <v>12</v>
      </c>
      <c r="Z20" s="11">
        <v>13</v>
      </c>
      <c r="AA20" s="11">
        <v>14</v>
      </c>
      <c r="AB20" s="11">
        <v>15</v>
      </c>
      <c r="AC20" s="11">
        <v>16</v>
      </c>
      <c r="AD20" s="11">
        <v>17</v>
      </c>
    </row>
    <row r="21" spans="1:30" ht="15.75">
      <c r="A21" s="88" t="s">
        <v>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2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3" spans="1:30" ht="12.75">
      <c r="A23" s="206" t="s">
        <v>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</sheetData>
  <sheetProtection password="E2BC" sheet="1" objects="1" scenarios="1" selectLockedCells="1"/>
  <mergeCells count="25">
    <mergeCell ref="A8:AD8"/>
    <mergeCell ref="A9:AD9"/>
    <mergeCell ref="A10:AD10"/>
    <mergeCell ref="AB18:AD18"/>
    <mergeCell ref="A1:AD1"/>
    <mergeCell ref="A2:AD2"/>
    <mergeCell ref="A3:AD3"/>
    <mergeCell ref="A4:AD4"/>
    <mergeCell ref="A5:AD5"/>
    <mergeCell ref="A6:AD6"/>
    <mergeCell ref="A7:AD7"/>
    <mergeCell ref="A18:A19"/>
    <mergeCell ref="O18:O19"/>
    <mergeCell ref="A11:AD11"/>
    <mergeCell ref="A16:AD16"/>
    <mergeCell ref="A17:AD17"/>
    <mergeCell ref="P18:R18"/>
    <mergeCell ref="S18:U18"/>
    <mergeCell ref="A23:AD23"/>
    <mergeCell ref="A12:AD12"/>
    <mergeCell ref="A13:AD13"/>
    <mergeCell ref="A14:AD14"/>
    <mergeCell ref="A15:AD15"/>
    <mergeCell ref="V18:X18"/>
    <mergeCell ref="Y18:AA18"/>
  </mergeCells>
  <dataValidations count="1">
    <dataValidation allowBlank="1" showInputMessage="1" showErrorMessage="1" errorTitle="Ошибка ввода" error="Попытка ввести данные отличные от числовых или целочисленных" sqref="P21:AD21"/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X37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45.83203125" style="0" customWidth="1"/>
    <col min="2" max="14" width="3.33203125" style="0" hidden="1" customWidth="1"/>
    <col min="15" max="15" width="7.5" style="0" bestFit="1" customWidth="1"/>
    <col min="16" max="20" width="14.83203125" style="0" customWidth="1"/>
    <col min="21" max="22" width="10.83203125" style="0" customWidth="1"/>
    <col min="23" max="23" width="2.83203125" style="0" customWidth="1"/>
    <col min="24" max="24" width="12.83203125" style="0" customWidth="1"/>
  </cols>
  <sheetData>
    <row r="1" spans="1:20" ht="12.75" customHeight="1" hidden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12.75" customHeight="1" hidden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2.75" customHeight="1" hidden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.75" customHeight="1" hidden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spans="1:20" ht="12.75" customHeight="1" hidden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20" ht="12.75" customHeight="1" hidden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</row>
    <row r="7" spans="1:20" ht="12.75" customHeight="1" hidden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</row>
    <row r="8" spans="1:20" ht="12.75" customHeight="1" hidden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</row>
    <row r="9" spans="1:20" ht="12.75" customHeight="1" hidden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</row>
    <row r="10" spans="1:20" ht="12.75" customHeight="1" hidden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spans="1:20" ht="12.75" customHeight="1" hidden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</row>
    <row r="12" spans="1:20" ht="12.75" customHeight="1" hidden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0" ht="12.75" customHeight="1" hidden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</row>
    <row r="14" spans="1:20" ht="12.75" customHeight="1" hidden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</row>
    <row r="15" spans="1:20" ht="19.5" customHeight="1">
      <c r="A15" s="201" t="s">
        <v>1090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</row>
    <row r="16" spans="1:20" ht="12.75">
      <c r="A16" s="193" t="s">
        <v>1038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</row>
    <row r="17" spans="1:20" ht="19.5" customHeight="1">
      <c r="A17" s="202" t="s">
        <v>504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2" t="s">
        <v>502</v>
      </c>
      <c r="P17" s="202" t="s">
        <v>143</v>
      </c>
      <c r="Q17" s="202" t="s">
        <v>990</v>
      </c>
      <c r="R17" s="202"/>
      <c r="S17" s="202"/>
      <c r="T17" s="202"/>
    </row>
    <row r="18" spans="1:20" ht="30" customHeight="1">
      <c r="A18" s="20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2"/>
      <c r="P18" s="202"/>
      <c r="Q18" s="11" t="s">
        <v>144</v>
      </c>
      <c r="R18" s="11" t="s">
        <v>145</v>
      </c>
      <c r="S18" s="11" t="s">
        <v>146</v>
      </c>
      <c r="T18" s="11" t="s">
        <v>147</v>
      </c>
    </row>
    <row r="19" spans="1:20" ht="30" customHeight="1">
      <c r="A19" s="20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02"/>
      <c r="P19" s="202"/>
      <c r="Q19" s="11" t="s">
        <v>991</v>
      </c>
      <c r="R19" s="11" t="s">
        <v>992</v>
      </c>
      <c r="S19" s="11" t="s">
        <v>993</v>
      </c>
      <c r="T19" s="11" t="s">
        <v>994</v>
      </c>
    </row>
    <row r="20" spans="1:20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</row>
    <row r="21" spans="1:20" ht="38.25">
      <c r="A21" s="88" t="s">
        <v>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55"/>
      <c r="Q21" s="55"/>
      <c r="R21" s="55"/>
      <c r="S21" s="55"/>
      <c r="T21" s="55"/>
    </row>
    <row r="22" spans="1:20" ht="15.75">
      <c r="A22" s="88" t="s">
        <v>1250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>
        <v>2</v>
      </c>
      <c r="P22" s="55"/>
      <c r="Q22" s="1"/>
      <c r="R22" s="1"/>
      <c r="S22" s="55"/>
      <c r="T22" s="55"/>
    </row>
    <row r="23" spans="1:20" ht="15.75">
      <c r="A23" s="88" t="s">
        <v>1251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>
        <v>3</v>
      </c>
      <c r="P23" s="55"/>
      <c r="Q23" s="55"/>
      <c r="R23" s="55"/>
      <c r="S23" s="1"/>
      <c r="T23" s="1"/>
    </row>
    <row r="26" spans="1:15" s="22" customFormat="1" ht="39.75" customHeight="1">
      <c r="A26" s="211" t="s">
        <v>1092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</row>
    <row r="27" spans="1:24" s="22" customFormat="1" ht="15.75">
      <c r="A27" s="209" t="s">
        <v>1091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12"/>
      <c r="Q27" s="212"/>
      <c r="R27" s="212"/>
      <c r="T27" s="212"/>
      <c r="U27" s="212"/>
      <c r="V27" s="212"/>
      <c r="X27" s="37"/>
    </row>
    <row r="28" spans="16:24" s="22" customFormat="1" ht="12.75">
      <c r="P28" s="208" t="s">
        <v>1153</v>
      </c>
      <c r="Q28" s="208"/>
      <c r="R28" s="208"/>
      <c r="T28" s="208" t="s">
        <v>682</v>
      </c>
      <c r="U28" s="208"/>
      <c r="V28" s="208"/>
      <c r="X28" s="57" t="s">
        <v>683</v>
      </c>
    </row>
    <row r="29" s="22" customFormat="1" ht="12.75"/>
    <row r="30" spans="16:22" s="22" customFormat="1" ht="15.75">
      <c r="P30" s="212"/>
      <c r="Q30" s="212"/>
      <c r="R30" s="212"/>
      <c r="T30" s="213"/>
      <c r="U30" s="213"/>
      <c r="V30" s="213"/>
    </row>
    <row r="31" spans="16:22" s="22" customFormat="1" ht="12.75">
      <c r="P31" s="208" t="s">
        <v>684</v>
      </c>
      <c r="Q31" s="208"/>
      <c r="R31" s="208"/>
      <c r="T31" s="208" t="s">
        <v>685</v>
      </c>
      <c r="U31" s="208"/>
      <c r="V31" s="208"/>
    </row>
    <row r="36" spans="17:20" ht="12.75">
      <c r="Q36" s="209"/>
      <c r="R36" s="209"/>
      <c r="S36" s="209"/>
      <c r="T36" s="209"/>
    </row>
    <row r="37" spans="17:20" ht="12.75">
      <c r="Q37" s="210"/>
      <c r="R37" s="210"/>
      <c r="S37" s="210"/>
      <c r="T37" s="210"/>
    </row>
  </sheetData>
  <sheetProtection password="E2BC" sheet="1" objects="1" scenarios="1" selectLockedCells="1"/>
  <mergeCells count="32">
    <mergeCell ref="Q36:T36"/>
    <mergeCell ref="Q37:T37"/>
    <mergeCell ref="A26:O26"/>
    <mergeCell ref="A27:O27"/>
    <mergeCell ref="P30:R30"/>
    <mergeCell ref="T30:V30"/>
    <mergeCell ref="P31:R31"/>
    <mergeCell ref="T31:V31"/>
    <mergeCell ref="P27:R27"/>
    <mergeCell ref="T27:V27"/>
    <mergeCell ref="P28:R28"/>
    <mergeCell ref="T28:V28"/>
    <mergeCell ref="A17:A19"/>
    <mergeCell ref="O17:O19"/>
    <mergeCell ref="P17:P19"/>
    <mergeCell ref="Q17:T17"/>
    <mergeCell ref="A13:T13"/>
    <mergeCell ref="A14:T14"/>
    <mergeCell ref="A15:T15"/>
    <mergeCell ref="A16:T16"/>
    <mergeCell ref="A9:T9"/>
    <mergeCell ref="A10:T10"/>
    <mergeCell ref="A11:T11"/>
    <mergeCell ref="A12:T12"/>
    <mergeCell ref="A5:T5"/>
    <mergeCell ref="A6:T6"/>
    <mergeCell ref="A7:T7"/>
    <mergeCell ref="A8:T8"/>
    <mergeCell ref="A1:T1"/>
    <mergeCell ref="A2:T2"/>
    <mergeCell ref="A3:T3"/>
    <mergeCell ref="A4:T4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3 S21:T22 Q21:R21 Q23:R23">
      <formula1>0</formula1>
      <formula2>999999999999</formula2>
    </dataValidation>
    <dataValidation type="date" allowBlank="1" showInputMessage="1" showErrorMessage="1" sqref="T30:V30">
      <formula1>40179</formula1>
      <formula2>43831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5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</row>
    <row r="18" spans="1:16" ht="12.75">
      <c r="A18" s="193" t="s">
        <v>10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6" ht="25.5">
      <c r="A19" s="13" t="s">
        <v>504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 t="s">
        <v>502</v>
      </c>
      <c r="P19" s="13" t="s">
        <v>930</v>
      </c>
    </row>
    <row r="20" spans="1:16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3">
        <v>2</v>
      </c>
      <c r="P20" s="7">
        <v>3</v>
      </c>
    </row>
    <row r="21" spans="1:16" ht="25.5">
      <c r="A21" s="8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35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Q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30.83203125" style="0" customWidth="1"/>
    <col min="2" max="14" width="3.33203125" style="0" hidden="1" customWidth="1"/>
    <col min="15" max="15" width="7.5" style="0" bestFit="1" customWidth="1"/>
    <col min="16" max="17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  <row r="18" spans="1:17" ht="12.75">
      <c r="A18" s="193" t="s">
        <v>1038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ht="45" customHeight="1">
      <c r="A19" s="11" t="s">
        <v>504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502</v>
      </c>
      <c r="P19" s="11" t="s">
        <v>535</v>
      </c>
      <c r="Q19" s="11" t="s">
        <v>11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7">
        <v>4</v>
      </c>
    </row>
    <row r="21" spans="1:17" ht="15.75">
      <c r="A21" s="88" t="s">
        <v>12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14">
        <v>1</v>
      </c>
      <c r="P21" s="55"/>
      <c r="Q21" s="55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/>
  <dimension ref="A1:P804"/>
  <sheetViews>
    <sheetView workbookViewId="0" topLeftCell="A1">
      <selection activeCell="A1" sqref="A1"/>
    </sheetView>
  </sheetViews>
  <sheetFormatPr defaultColWidth="9.33203125" defaultRowHeight="12.75"/>
  <cols>
    <col min="5" max="5" width="58.16015625" style="0" customWidth="1"/>
    <col min="7" max="7" width="13.66015625" style="0" customWidth="1"/>
    <col min="8" max="8" width="12" style="0" bestFit="1" customWidth="1"/>
    <col min="9" max="9" width="6.83203125" style="0" customWidth="1"/>
    <col min="10" max="10" width="19.33203125" style="0" bestFit="1" customWidth="1"/>
    <col min="11" max="11" width="8.16015625" style="0" bestFit="1" customWidth="1"/>
    <col min="12" max="12" width="46.16015625" style="0" bestFit="1" customWidth="1"/>
    <col min="13" max="13" width="16" style="0" bestFit="1" customWidth="1"/>
    <col min="14" max="14" width="6.83203125" style="0" customWidth="1"/>
    <col min="15" max="15" width="26.83203125" style="0" bestFit="1" customWidth="1"/>
    <col min="16" max="16" width="23.16015625" style="0" customWidth="1"/>
  </cols>
  <sheetData>
    <row r="1" spans="1:16" ht="12.75">
      <c r="A1" s="95" t="s">
        <v>16</v>
      </c>
      <c r="B1" s="96"/>
      <c r="C1" s="96"/>
      <c r="D1" s="95"/>
      <c r="E1" s="96"/>
      <c r="F1" s="96"/>
      <c r="G1" s="96"/>
      <c r="H1" s="96"/>
      <c r="J1" s="101" t="s">
        <v>646</v>
      </c>
      <c r="K1" s="101"/>
      <c r="L1" s="102"/>
      <c r="M1" s="102"/>
      <c r="O1" s="101" t="s">
        <v>1216</v>
      </c>
      <c r="P1" s="102"/>
    </row>
    <row r="2" spans="1:16" ht="12.75">
      <c r="A2" s="97" t="s">
        <v>17</v>
      </c>
      <c r="B2" s="97" t="s">
        <v>18</v>
      </c>
      <c r="C2" s="97" t="s">
        <v>19</v>
      </c>
      <c r="D2" s="97" t="s">
        <v>20</v>
      </c>
      <c r="E2" s="97" t="s">
        <v>21</v>
      </c>
      <c r="F2" s="97" t="s">
        <v>22</v>
      </c>
      <c r="G2" s="97" t="s">
        <v>23</v>
      </c>
      <c r="H2" s="97" t="s">
        <v>24</v>
      </c>
      <c r="J2" s="103" t="s">
        <v>647</v>
      </c>
      <c r="K2" s="103" t="s">
        <v>648</v>
      </c>
      <c r="L2" s="103" t="s">
        <v>21</v>
      </c>
      <c r="M2" s="103" t="s">
        <v>649</v>
      </c>
      <c r="O2" s="105" t="s">
        <v>1217</v>
      </c>
      <c r="P2" s="105" t="s">
        <v>1218</v>
      </c>
    </row>
    <row r="3" spans="1:13" ht="12.75">
      <c r="A3" s="98">
        <f aca="true" t="shared" si="0" ref="A3:A67">P_3</f>
        <v>609549</v>
      </c>
      <c r="B3" s="98">
        <v>0</v>
      </c>
      <c r="C3" s="98">
        <v>0</v>
      </c>
      <c r="D3" s="98">
        <v>0</v>
      </c>
      <c r="E3" s="98" t="str">
        <f>CONCATENATE("Количество ошибок в документе: ",H3)</f>
        <v>Количество ошибок в документе: 3</v>
      </c>
      <c r="F3" s="98"/>
      <c r="G3" s="98"/>
      <c r="H3" s="99">
        <f>SUM(H4:H7,H8,H46,H53,H63,H75,H106,H110,H743,H750,H754)</f>
        <v>3</v>
      </c>
      <c r="J3" s="22" t="s">
        <v>650</v>
      </c>
      <c r="K3" s="22">
        <v>1</v>
      </c>
      <c r="L3" s="22" t="s">
        <v>651</v>
      </c>
      <c r="M3" s="22" t="s">
        <v>714</v>
      </c>
    </row>
    <row r="4" spans="1:16" ht="12.75">
      <c r="A4" s="100">
        <f t="shared" si="0"/>
        <v>609549</v>
      </c>
      <c r="B4" s="22">
        <v>0</v>
      </c>
      <c r="C4" s="22">
        <v>1</v>
      </c>
      <c r="D4" s="22">
        <v>1</v>
      </c>
      <c r="E4" s="22" t="s">
        <v>25</v>
      </c>
      <c r="F4" s="100"/>
      <c r="G4" s="100"/>
      <c r="H4" s="22">
        <f>IF(LEN(P_1)&lt;&gt;0,0,1)</f>
        <v>1</v>
      </c>
      <c r="J4" s="22" t="s">
        <v>652</v>
      </c>
      <c r="K4" s="22">
        <v>2</v>
      </c>
      <c r="L4" s="22" t="s">
        <v>653</v>
      </c>
      <c r="M4" s="22" t="str">
        <f>IF(P_1=0,"Нет данных",P_1)</f>
        <v>Нет данных</v>
      </c>
      <c r="O4" s="106">
        <f ca="1">TODAY()</f>
        <v>42256</v>
      </c>
      <c r="P4">
        <v>0</v>
      </c>
    </row>
    <row r="5" spans="1:13" ht="12.75">
      <c r="A5" s="100">
        <f t="shared" si="0"/>
        <v>609549</v>
      </c>
      <c r="B5" s="22">
        <v>0</v>
      </c>
      <c r="C5" s="22">
        <v>2</v>
      </c>
      <c r="D5" s="22">
        <v>2</v>
      </c>
      <c r="E5" s="22" t="s">
        <v>26</v>
      </c>
      <c r="F5" s="100"/>
      <c r="G5" s="100"/>
      <c r="H5" s="22">
        <f>IF(LEN(P_2)&lt;&gt;0,0,1)</f>
        <v>1</v>
      </c>
      <c r="J5" s="22" t="s">
        <v>654</v>
      </c>
      <c r="K5" s="22">
        <v>3</v>
      </c>
      <c r="L5" s="22" t="s">
        <v>655</v>
      </c>
      <c r="M5" s="22" t="str">
        <f>IF(P_2=0,"Нет данных",P_2)</f>
        <v>Нет данных</v>
      </c>
    </row>
    <row r="6" spans="1:13" ht="12.75">
      <c r="A6" s="100">
        <f t="shared" si="0"/>
        <v>609549</v>
      </c>
      <c r="B6" s="22">
        <v>0</v>
      </c>
      <c r="C6" s="22">
        <v>3</v>
      </c>
      <c r="D6" s="22">
        <v>3</v>
      </c>
      <c r="E6" s="22" t="s">
        <v>27</v>
      </c>
      <c r="F6" s="100"/>
      <c r="G6" s="100"/>
      <c r="H6" s="22">
        <f>IF(LEN(P_3)&lt;&gt;0,0,1)</f>
        <v>0</v>
      </c>
      <c r="J6" s="22" t="s">
        <v>656</v>
      </c>
      <c r="K6" s="22">
        <v>4</v>
      </c>
      <c r="L6" s="22" t="s">
        <v>657</v>
      </c>
      <c r="M6" s="22" t="str">
        <f>TEXT(P_3,"0000000")</f>
        <v>0609549</v>
      </c>
    </row>
    <row r="7" spans="1:13" ht="12.75">
      <c r="A7" s="100">
        <f t="shared" si="0"/>
        <v>609549</v>
      </c>
      <c r="B7" s="22">
        <v>0</v>
      </c>
      <c r="C7" s="22">
        <v>4</v>
      </c>
      <c r="D7" s="22">
        <v>4</v>
      </c>
      <c r="E7" s="22" t="s">
        <v>28</v>
      </c>
      <c r="F7" s="100"/>
      <c r="G7" s="100"/>
      <c r="H7" s="22">
        <f>IF(LEN(P_4)&lt;&gt;0,0,1)</f>
        <v>1</v>
      </c>
      <c r="J7" s="22" t="s">
        <v>658</v>
      </c>
      <c r="K7" s="22">
        <v>5</v>
      </c>
      <c r="L7" s="22" t="s">
        <v>659</v>
      </c>
      <c r="M7" s="22" t="str">
        <f>IF(P_4=0,"Нет данных",P_4)</f>
        <v>Нет данных</v>
      </c>
    </row>
    <row r="8" spans="1:13" ht="12.75">
      <c r="A8" s="98">
        <f>P_3</f>
        <v>609549</v>
      </c>
      <c r="B8" s="98">
        <v>3</v>
      </c>
      <c r="C8" s="98">
        <v>0</v>
      </c>
      <c r="D8" s="98">
        <v>0</v>
      </c>
      <c r="E8" s="98" t="str">
        <f>CONCATENATE("Количество ошибок в разделе 3: ",H8)</f>
        <v>Количество ошибок в разделе 3: 0</v>
      </c>
      <c r="F8" s="98"/>
      <c r="G8" s="98"/>
      <c r="H8" s="98">
        <f>SUM(H9:H45)</f>
        <v>0</v>
      </c>
      <c r="J8" s="22" t="s">
        <v>660</v>
      </c>
      <c r="K8" s="22">
        <v>6</v>
      </c>
      <c r="L8" s="22" t="s">
        <v>661</v>
      </c>
      <c r="M8" s="22" t="str">
        <f>IF(P_5=0,"Нет данных",P_5)</f>
        <v>Нет данных</v>
      </c>
    </row>
    <row r="9" spans="1:13" ht="12.75">
      <c r="A9" s="100">
        <f t="shared" si="0"/>
        <v>609549</v>
      </c>
      <c r="B9" s="100">
        <v>3</v>
      </c>
      <c r="C9" s="100">
        <v>1</v>
      </c>
      <c r="D9" s="100">
        <v>1</v>
      </c>
      <c r="E9" s="22" t="s">
        <v>29</v>
      </c>
      <c r="H9">
        <f>IF('Раздел 3'!U21=SUM('Раздел 3'!Q21,'Раздел 3'!S21:T21),0,1)</f>
        <v>0</v>
      </c>
      <c r="J9" s="104" t="s">
        <v>1215</v>
      </c>
      <c r="K9" s="100"/>
      <c r="L9" s="100"/>
      <c r="M9" s="100"/>
    </row>
    <row r="10" spans="1:8" ht="12.75">
      <c r="A10" s="100">
        <f t="shared" si="0"/>
        <v>609549</v>
      </c>
      <c r="B10" s="100">
        <v>3</v>
      </c>
      <c r="C10" s="100">
        <v>2</v>
      </c>
      <c r="D10" s="100">
        <v>2</v>
      </c>
      <c r="E10" s="22" t="s">
        <v>1161</v>
      </c>
      <c r="H10">
        <f>IF('Раздел 3'!U22=SUM('Раздел 3'!Q22,'Раздел 3'!S22:T22),0,1)</f>
        <v>0</v>
      </c>
    </row>
    <row r="11" spans="1:8" ht="12.75">
      <c r="A11" s="100">
        <f t="shared" si="0"/>
        <v>609549</v>
      </c>
      <c r="B11" s="100">
        <v>3</v>
      </c>
      <c r="C11" s="100">
        <v>3</v>
      </c>
      <c r="D11" s="100">
        <v>3</v>
      </c>
      <c r="E11" s="22" t="s">
        <v>1162</v>
      </c>
      <c r="H11">
        <f>IF('Раздел 3'!U23=SUM('Раздел 3'!Q23,'Раздел 3'!S23:T23),0,1)</f>
        <v>0</v>
      </c>
    </row>
    <row r="12" spans="1:8" ht="12.75">
      <c r="A12" s="100">
        <f t="shared" si="0"/>
        <v>609549</v>
      </c>
      <c r="B12" s="100">
        <v>3</v>
      </c>
      <c r="C12" s="100">
        <v>4</v>
      </c>
      <c r="D12" s="100">
        <v>4</v>
      </c>
      <c r="E12" s="22" t="s">
        <v>1163</v>
      </c>
      <c r="H12">
        <f>IF('Раздел 3'!U24=SUM('Раздел 3'!Q24,'Раздел 3'!S24:T24),0,1)</f>
        <v>0</v>
      </c>
    </row>
    <row r="13" spans="1:8" ht="12.75">
      <c r="A13" s="100">
        <f t="shared" si="0"/>
        <v>609549</v>
      </c>
      <c r="B13" s="100">
        <v>3</v>
      </c>
      <c r="C13" s="100">
        <v>5</v>
      </c>
      <c r="D13" s="100">
        <v>5</v>
      </c>
      <c r="E13" s="22" t="s">
        <v>696</v>
      </c>
      <c r="H13">
        <f>IF('Раздел 3'!U25=SUM('Раздел 3'!Q25,'Раздел 3'!S25:T25),0,1)</f>
        <v>0</v>
      </c>
    </row>
    <row r="14" spans="1:8" ht="12.75">
      <c r="A14" s="100">
        <f t="shared" si="0"/>
        <v>609549</v>
      </c>
      <c r="B14" s="100">
        <v>3</v>
      </c>
      <c r="C14" s="100">
        <v>6</v>
      </c>
      <c r="D14" s="100">
        <v>6</v>
      </c>
      <c r="E14" s="22" t="s">
        <v>697</v>
      </c>
      <c r="H14">
        <f>IF('Раздел 3'!U26=SUM('Раздел 3'!Q26,'Раздел 3'!S26:T26),0,1)</f>
        <v>0</v>
      </c>
    </row>
    <row r="15" spans="1:8" ht="12.75">
      <c r="A15" s="100">
        <f t="shared" si="0"/>
        <v>609549</v>
      </c>
      <c r="B15" s="100">
        <v>3</v>
      </c>
      <c r="C15" s="100">
        <v>7</v>
      </c>
      <c r="D15" s="100">
        <v>7</v>
      </c>
      <c r="E15" t="s">
        <v>30</v>
      </c>
      <c r="H15">
        <f>IF(SUM('Раздел 3'!Q26,'Раздел 3'!S26)='Раздел 3'!U26,0,1)</f>
        <v>0</v>
      </c>
    </row>
    <row r="16" spans="1:8" ht="12.75">
      <c r="A16" s="100">
        <f t="shared" si="0"/>
        <v>609549</v>
      </c>
      <c r="B16" s="100">
        <v>3</v>
      </c>
      <c r="C16" s="100">
        <v>8</v>
      </c>
      <c r="D16" s="100">
        <v>8</v>
      </c>
      <c r="E16" t="s">
        <v>31</v>
      </c>
      <c r="H16">
        <f>IF('Раздел 3'!P27=SUM('Раздел 3'!P21:P26),0,1)</f>
        <v>0</v>
      </c>
    </row>
    <row r="17" spans="1:8" ht="12.75">
      <c r="A17" s="100">
        <f t="shared" si="0"/>
        <v>609549</v>
      </c>
      <c r="B17" s="100">
        <v>3</v>
      </c>
      <c r="C17" s="100">
        <v>9</v>
      </c>
      <c r="D17" s="100">
        <v>9</v>
      </c>
      <c r="E17" t="s">
        <v>32</v>
      </c>
      <c r="H17">
        <f>IF('Раздел 3'!Q27=SUM('Раздел 3'!Q21:Q26),0,1)</f>
        <v>0</v>
      </c>
    </row>
    <row r="18" spans="1:8" ht="12.75">
      <c r="A18" s="100">
        <f t="shared" si="0"/>
        <v>609549</v>
      </c>
      <c r="B18" s="100">
        <v>3</v>
      </c>
      <c r="C18" s="100">
        <v>10</v>
      </c>
      <c r="D18" s="100">
        <v>10</v>
      </c>
      <c r="E18" t="s">
        <v>33</v>
      </c>
      <c r="H18">
        <f>IF('Раздел 3'!R27=SUM('Раздел 3'!R21:R26),0,1)</f>
        <v>0</v>
      </c>
    </row>
    <row r="19" spans="1:8" ht="12.75">
      <c r="A19" s="100">
        <f t="shared" si="0"/>
        <v>609549</v>
      </c>
      <c r="B19" s="100">
        <v>3</v>
      </c>
      <c r="C19" s="100">
        <v>11</v>
      </c>
      <c r="D19" s="100">
        <v>11</v>
      </c>
      <c r="E19" t="s">
        <v>34</v>
      </c>
      <c r="H19">
        <f>IF('Раздел 3'!S27=SUM('Раздел 3'!S21:S26),0,1)</f>
        <v>0</v>
      </c>
    </row>
    <row r="20" spans="1:8" ht="12.75">
      <c r="A20" s="100">
        <f t="shared" si="0"/>
        <v>609549</v>
      </c>
      <c r="B20" s="100">
        <v>3</v>
      </c>
      <c r="C20" s="100">
        <v>12</v>
      </c>
      <c r="D20" s="100">
        <v>12</v>
      </c>
      <c r="E20" t="s">
        <v>35</v>
      </c>
      <c r="H20">
        <f>IF('Раздел 3'!T27=SUM('Раздел 3'!T21:T25),0,1)</f>
        <v>0</v>
      </c>
    </row>
    <row r="21" spans="1:8" ht="12.75">
      <c r="A21" s="100">
        <f t="shared" si="0"/>
        <v>609549</v>
      </c>
      <c r="B21" s="100">
        <v>3</v>
      </c>
      <c r="C21" s="100">
        <v>13</v>
      </c>
      <c r="D21" s="100">
        <v>13</v>
      </c>
      <c r="E21" t="s">
        <v>36</v>
      </c>
      <c r="H21">
        <f>IF('Раздел 3'!U27=SUM('Раздел 3'!U21:U26),0,1)</f>
        <v>0</v>
      </c>
    </row>
    <row r="22" spans="1:8" ht="12.75">
      <c r="A22" s="100">
        <f t="shared" si="0"/>
        <v>609549</v>
      </c>
      <c r="B22" s="100">
        <v>3</v>
      </c>
      <c r="C22" s="100">
        <v>14</v>
      </c>
      <c r="D22" s="100">
        <v>14</v>
      </c>
      <c r="E22" t="s">
        <v>1179</v>
      </c>
      <c r="H22">
        <f>IF('Раздел 3'!V27=SUM('Раздел 3'!V21:V26),0,1)</f>
        <v>0</v>
      </c>
    </row>
    <row r="23" spans="1:8" ht="12.75">
      <c r="A23" s="100">
        <f t="shared" si="0"/>
        <v>609549</v>
      </c>
      <c r="B23" s="100">
        <v>3</v>
      </c>
      <c r="C23" s="100">
        <v>15</v>
      </c>
      <c r="D23" s="100">
        <v>15</v>
      </c>
      <c r="E23" t="s">
        <v>1180</v>
      </c>
      <c r="H23">
        <f>IF('Раздел 3'!W27=SUM('Раздел 3'!W21:W26),0,1)</f>
        <v>0</v>
      </c>
    </row>
    <row r="24" spans="1:8" ht="12.75">
      <c r="A24" s="100">
        <f t="shared" si="0"/>
        <v>609549</v>
      </c>
      <c r="B24" s="100">
        <v>3</v>
      </c>
      <c r="C24" s="100">
        <v>16</v>
      </c>
      <c r="D24" s="100">
        <v>16</v>
      </c>
      <c r="E24" t="s">
        <v>1181</v>
      </c>
      <c r="H24">
        <f>IF('Раздел 3'!V21&lt;='Раздел 3'!U21,0,1)</f>
        <v>0</v>
      </c>
    </row>
    <row r="25" spans="1:8" ht="12.75">
      <c r="A25" s="100">
        <f t="shared" si="0"/>
        <v>609549</v>
      </c>
      <c r="B25" s="100">
        <v>3</v>
      </c>
      <c r="C25" s="100">
        <v>17</v>
      </c>
      <c r="D25" s="100">
        <v>17</v>
      </c>
      <c r="E25" t="s">
        <v>1182</v>
      </c>
      <c r="H25">
        <f>IF('Раздел 3'!V22&lt;='Раздел 3'!U22,0,1)</f>
        <v>0</v>
      </c>
    </row>
    <row r="26" spans="1:8" ht="12.75">
      <c r="A26" s="100">
        <f t="shared" si="0"/>
        <v>609549</v>
      </c>
      <c r="B26" s="100">
        <v>3</v>
      </c>
      <c r="C26" s="100">
        <v>18</v>
      </c>
      <c r="D26" s="100">
        <v>18</v>
      </c>
      <c r="E26" t="s">
        <v>1183</v>
      </c>
      <c r="H26">
        <f>IF('Раздел 3'!V23&lt;='Раздел 3'!U23,0,1)</f>
        <v>0</v>
      </c>
    </row>
    <row r="27" spans="1:8" ht="12.75">
      <c r="A27" s="100">
        <f t="shared" si="0"/>
        <v>609549</v>
      </c>
      <c r="B27" s="100">
        <v>3</v>
      </c>
      <c r="C27" s="100">
        <v>19</v>
      </c>
      <c r="D27" s="100">
        <v>19</v>
      </c>
      <c r="E27" t="s">
        <v>1184</v>
      </c>
      <c r="H27">
        <f>IF('Раздел 3'!V24&lt;='Раздел 3'!U24,0,1)</f>
        <v>0</v>
      </c>
    </row>
    <row r="28" spans="1:8" ht="12.75">
      <c r="A28" s="100">
        <f t="shared" si="0"/>
        <v>609549</v>
      </c>
      <c r="B28" s="100">
        <v>3</v>
      </c>
      <c r="C28" s="100">
        <v>20</v>
      </c>
      <c r="D28" s="100">
        <v>20</v>
      </c>
      <c r="E28" t="s">
        <v>1185</v>
      </c>
      <c r="H28">
        <f>IF('Раздел 3'!V25&lt;='Раздел 3'!U25,0,1)</f>
        <v>0</v>
      </c>
    </row>
    <row r="29" spans="1:8" ht="12.75">
      <c r="A29" s="100">
        <f t="shared" si="0"/>
        <v>609549</v>
      </c>
      <c r="B29" s="100">
        <v>3</v>
      </c>
      <c r="C29" s="100">
        <v>21</v>
      </c>
      <c r="D29" s="100">
        <v>21</v>
      </c>
      <c r="E29" t="s">
        <v>440</v>
      </c>
      <c r="H29">
        <f>IF('Раздел 3'!V26&lt;='Раздел 3'!U26,0,1)</f>
        <v>0</v>
      </c>
    </row>
    <row r="30" spans="1:8" ht="12.75">
      <c r="A30" s="100">
        <f t="shared" si="0"/>
        <v>609549</v>
      </c>
      <c r="B30" s="100">
        <v>3</v>
      </c>
      <c r="C30" s="100">
        <v>22</v>
      </c>
      <c r="D30" s="100">
        <v>22</v>
      </c>
      <c r="E30" t="s">
        <v>441</v>
      </c>
      <c r="H30">
        <f>IF('Раздел 3'!V27&lt;='Раздел 3'!U27,0,1)</f>
        <v>0</v>
      </c>
    </row>
    <row r="31" spans="1:8" ht="12.75">
      <c r="A31" s="100">
        <f t="shared" si="0"/>
        <v>609549</v>
      </c>
      <c r="B31" s="100">
        <v>3</v>
      </c>
      <c r="C31" s="100">
        <v>23</v>
      </c>
      <c r="D31" s="100">
        <v>23</v>
      </c>
      <c r="E31" t="s">
        <v>1224</v>
      </c>
      <c r="H31">
        <f>IF('Раздел 3'!W21&lt;='Раздел 3'!U21,0,1)</f>
        <v>0</v>
      </c>
    </row>
    <row r="32" spans="1:8" ht="12.75">
      <c r="A32" s="100">
        <f t="shared" si="0"/>
        <v>609549</v>
      </c>
      <c r="B32" s="100">
        <v>3</v>
      </c>
      <c r="C32" s="100">
        <v>24</v>
      </c>
      <c r="D32" s="100">
        <v>24</v>
      </c>
      <c r="E32" t="s">
        <v>186</v>
      </c>
      <c r="H32">
        <f>IF('Раздел 3'!W22&lt;='Раздел 3'!U22,0,1)</f>
        <v>0</v>
      </c>
    </row>
    <row r="33" spans="1:8" ht="12.75">
      <c r="A33" s="100">
        <f t="shared" si="0"/>
        <v>609549</v>
      </c>
      <c r="B33" s="100">
        <v>3</v>
      </c>
      <c r="C33" s="100">
        <v>25</v>
      </c>
      <c r="D33" s="100">
        <v>25</v>
      </c>
      <c r="E33" t="s">
        <v>1225</v>
      </c>
      <c r="H33">
        <f>IF('Раздел 3'!W23&lt;='Раздел 3'!U23,0,1)</f>
        <v>0</v>
      </c>
    </row>
    <row r="34" spans="1:8" ht="12.75">
      <c r="A34" s="100">
        <f t="shared" si="0"/>
        <v>609549</v>
      </c>
      <c r="B34" s="100">
        <v>3</v>
      </c>
      <c r="C34" s="100">
        <v>26</v>
      </c>
      <c r="D34" s="100">
        <v>26</v>
      </c>
      <c r="E34" t="s">
        <v>1226</v>
      </c>
      <c r="H34">
        <f>IF('Раздел 3'!W24&lt;='Раздел 3'!U24,0,1)</f>
        <v>0</v>
      </c>
    </row>
    <row r="35" spans="1:8" ht="12.75">
      <c r="A35" s="100">
        <f t="shared" si="0"/>
        <v>609549</v>
      </c>
      <c r="B35" s="100">
        <v>3</v>
      </c>
      <c r="C35" s="100">
        <v>27</v>
      </c>
      <c r="D35" s="100">
        <v>27</v>
      </c>
      <c r="E35" t="s">
        <v>1227</v>
      </c>
      <c r="H35">
        <f>IF('Раздел 3'!W25&lt;='Раздел 3'!U25,0,1)</f>
        <v>0</v>
      </c>
    </row>
    <row r="36" spans="1:8" ht="12.75">
      <c r="A36" s="100">
        <f t="shared" si="0"/>
        <v>609549</v>
      </c>
      <c r="B36" s="100">
        <v>3</v>
      </c>
      <c r="C36" s="100">
        <v>28</v>
      </c>
      <c r="D36" s="100">
        <v>28</v>
      </c>
      <c r="E36" t="s">
        <v>967</v>
      </c>
      <c r="H36">
        <f>IF('Раздел 3'!W26&lt;='Раздел 3'!U26,0,1)</f>
        <v>0</v>
      </c>
    </row>
    <row r="37" spans="1:8" ht="12.75">
      <c r="A37" s="100">
        <f t="shared" si="0"/>
        <v>609549</v>
      </c>
      <c r="B37" s="100">
        <v>3</v>
      </c>
      <c r="C37" s="100">
        <v>29</v>
      </c>
      <c r="D37" s="100">
        <v>29</v>
      </c>
      <c r="E37" t="s">
        <v>539</v>
      </c>
      <c r="H37">
        <f>IF('Раздел 3'!W27&lt;='Раздел 3'!U27,0,1)</f>
        <v>0</v>
      </c>
    </row>
    <row r="38" spans="1:8" ht="12.75">
      <c r="A38" s="100">
        <f t="shared" si="0"/>
        <v>609549</v>
      </c>
      <c r="B38" s="100">
        <v>3</v>
      </c>
      <c r="C38" s="100">
        <v>30</v>
      </c>
      <c r="D38" s="100">
        <v>30</v>
      </c>
      <c r="E38" t="s">
        <v>187</v>
      </c>
      <c r="H38">
        <f>IF('Раздел 3'!U24&gt;=SUM('Раздел 3'!P28,'Раздел 3'!P30),0,1)</f>
        <v>0</v>
      </c>
    </row>
    <row r="39" spans="1:8" ht="12.75">
      <c r="A39" s="100">
        <f t="shared" si="0"/>
        <v>609549</v>
      </c>
      <c r="B39" s="100">
        <v>3</v>
      </c>
      <c r="C39" s="100">
        <v>31</v>
      </c>
      <c r="D39" s="100">
        <v>31</v>
      </c>
      <c r="E39" t="s">
        <v>188</v>
      </c>
      <c r="H39">
        <f>IF('Раздел 3'!P29&lt;='Раздел 3'!P28,0,1)</f>
        <v>0</v>
      </c>
    </row>
    <row r="40" spans="1:8" ht="12.75">
      <c r="A40" s="100">
        <f t="shared" si="0"/>
        <v>609549</v>
      </c>
      <c r="B40" s="100">
        <v>3</v>
      </c>
      <c r="C40" s="100">
        <v>32</v>
      </c>
      <c r="D40" s="100">
        <v>32</v>
      </c>
      <c r="E40" t="s">
        <v>189</v>
      </c>
      <c r="H40">
        <f>IF('Раздел 3'!P31&lt;='Раздел 3'!P30,0,1)</f>
        <v>0</v>
      </c>
    </row>
    <row r="41" spans="1:8" ht="12.75">
      <c r="A41" s="100">
        <f t="shared" si="0"/>
        <v>609549</v>
      </c>
      <c r="B41" s="100">
        <v>3</v>
      </c>
      <c r="C41" s="100">
        <v>33</v>
      </c>
      <c r="D41" s="100">
        <v>33</v>
      </c>
      <c r="E41" t="s">
        <v>190</v>
      </c>
      <c r="H41">
        <f>IF('Раздел 3'!P32&lt;='Раздел 3'!U27,0,1)</f>
        <v>0</v>
      </c>
    </row>
    <row r="42" spans="1:8" ht="12.75">
      <c r="A42" s="100">
        <f t="shared" si="0"/>
        <v>609549</v>
      </c>
      <c r="B42" s="100">
        <v>3</v>
      </c>
      <c r="C42" s="100">
        <v>34</v>
      </c>
      <c r="D42" s="100">
        <v>34</v>
      </c>
      <c r="E42" t="s">
        <v>191</v>
      </c>
      <c r="H42">
        <f>IF('Раздел 3'!P33&lt;='Раздел 3'!U27,0,1)</f>
        <v>0</v>
      </c>
    </row>
    <row r="43" spans="1:8" ht="12.75">
      <c r="A43" s="100">
        <f t="shared" si="0"/>
        <v>609549</v>
      </c>
      <c r="B43" s="100">
        <v>3</v>
      </c>
      <c r="C43" s="100">
        <v>35</v>
      </c>
      <c r="D43" s="100">
        <v>35</v>
      </c>
      <c r="E43" t="s">
        <v>192</v>
      </c>
      <c r="H43">
        <f>IF('Раздел 3'!P34&lt;='Раздел 3'!U27,0,1)</f>
        <v>0</v>
      </c>
    </row>
    <row r="44" spans="1:8" ht="12.75">
      <c r="A44" s="100">
        <f t="shared" si="0"/>
        <v>609549</v>
      </c>
      <c r="B44" s="100">
        <v>3</v>
      </c>
      <c r="C44" s="100">
        <v>36</v>
      </c>
      <c r="D44" s="100">
        <v>36</v>
      </c>
      <c r="E44" t="s">
        <v>193</v>
      </c>
      <c r="H44">
        <f>IF('Раздел 3'!P35&lt;='Раздел 3'!U27,0,1)</f>
        <v>0</v>
      </c>
    </row>
    <row r="45" spans="1:8" ht="12.75">
      <c r="A45" s="100">
        <f t="shared" si="0"/>
        <v>609549</v>
      </c>
      <c r="B45" s="100">
        <v>3</v>
      </c>
      <c r="C45" s="100">
        <v>37</v>
      </c>
      <c r="D45" s="100">
        <v>37</v>
      </c>
      <c r="E45" t="s">
        <v>627</v>
      </c>
      <c r="H45">
        <f>IF('Раздел 3'!P36&lt;='Раздел 3'!U25,0,1)</f>
        <v>0</v>
      </c>
    </row>
    <row r="46" spans="1:8" ht="12.75">
      <c r="A46" s="98">
        <f>P_3</f>
        <v>609549</v>
      </c>
      <c r="B46" s="98">
        <v>4</v>
      </c>
      <c r="C46" s="98">
        <v>0</v>
      </c>
      <c r="D46" s="98">
        <v>0</v>
      </c>
      <c r="E46" s="98" t="str">
        <f>CONCATENATE("Количество ошибок в разделе 4: ",H46)</f>
        <v>Количество ошибок в разделе 4: 0</v>
      </c>
      <c r="F46" s="98"/>
      <c r="G46" s="98"/>
      <c r="H46" s="98">
        <f>SUM(H47:H52)</f>
        <v>0</v>
      </c>
    </row>
    <row r="47" spans="1:8" ht="12.75">
      <c r="A47" s="100">
        <f t="shared" si="0"/>
        <v>609549</v>
      </c>
      <c r="B47" s="100">
        <v>4</v>
      </c>
      <c r="C47" s="100">
        <v>1</v>
      </c>
      <c r="D47" s="100">
        <v>1</v>
      </c>
      <c r="E47" t="s">
        <v>194</v>
      </c>
      <c r="H47">
        <f>IF('Раздел 4'!T21&lt;=SUM('Раздел 4'!P22:P23),0,1)</f>
        <v>0</v>
      </c>
    </row>
    <row r="48" spans="1:8" ht="12.75">
      <c r="A48" s="100">
        <f t="shared" si="0"/>
        <v>609549</v>
      </c>
      <c r="B48" s="100">
        <v>4</v>
      </c>
      <c r="C48" s="100">
        <v>2</v>
      </c>
      <c r="D48" s="100">
        <v>2</v>
      </c>
      <c r="E48" t="s">
        <v>195</v>
      </c>
      <c r="H48">
        <f>IF('Раздел 4'!P27&gt;='Раздел 4'!P28,0,1)</f>
        <v>0</v>
      </c>
    </row>
    <row r="49" spans="1:8" ht="12.75">
      <c r="A49" s="100">
        <f t="shared" si="0"/>
        <v>609549</v>
      </c>
      <c r="B49" s="100">
        <v>4</v>
      </c>
      <c r="C49" s="100">
        <v>3</v>
      </c>
      <c r="D49" s="100">
        <v>3</v>
      </c>
      <c r="E49" t="s">
        <v>196</v>
      </c>
      <c r="H49">
        <f>IF('Раздел 4'!P28&gt;='Раздел 4'!P29,0,1)</f>
        <v>0</v>
      </c>
    </row>
    <row r="50" spans="1:8" ht="12.75">
      <c r="A50" s="100">
        <f t="shared" si="0"/>
        <v>609549</v>
      </c>
      <c r="B50" s="100">
        <v>4</v>
      </c>
      <c r="C50" s="100">
        <v>4</v>
      </c>
      <c r="D50" s="100">
        <v>4</v>
      </c>
      <c r="E50" t="s">
        <v>197</v>
      </c>
      <c r="H50">
        <f>IF('Раздел 4'!P28&gt;='Раздел 4'!P31,0,1)</f>
        <v>0</v>
      </c>
    </row>
    <row r="51" spans="1:8" ht="12.75">
      <c r="A51" s="100">
        <f t="shared" si="0"/>
        <v>609549</v>
      </c>
      <c r="B51" s="100">
        <v>4</v>
      </c>
      <c r="C51" s="100">
        <v>5</v>
      </c>
      <c r="D51" s="100">
        <v>5</v>
      </c>
      <c r="E51" t="s">
        <v>198</v>
      </c>
      <c r="H51">
        <f>IF('Раздел 4'!P29&gt;='Раздел 4'!P30,0,1)</f>
        <v>0</v>
      </c>
    </row>
    <row r="52" spans="1:8" ht="12.75">
      <c r="A52" s="100">
        <f t="shared" si="0"/>
        <v>609549</v>
      </c>
      <c r="B52" s="100">
        <v>4</v>
      </c>
      <c r="C52" s="100">
        <v>6</v>
      </c>
      <c r="D52" s="100">
        <v>6</v>
      </c>
      <c r="E52" t="s">
        <v>199</v>
      </c>
      <c r="H52">
        <f>IF('Раздел 4'!P31&gt;='Раздел 4'!P32,0,1)</f>
        <v>0</v>
      </c>
    </row>
    <row r="53" spans="1:8" ht="12.75">
      <c r="A53" s="98">
        <f>P_3</f>
        <v>609549</v>
      </c>
      <c r="B53" s="98">
        <v>5</v>
      </c>
      <c r="C53" s="98">
        <v>0</v>
      </c>
      <c r="D53" s="98">
        <v>0</v>
      </c>
      <c r="E53" s="98" t="str">
        <f>CONCATENATE("Количество ошибок в разделе 5: ",H53)</f>
        <v>Количество ошибок в разделе 5: 0</v>
      </c>
      <c r="F53" s="98"/>
      <c r="G53" s="98"/>
      <c r="H53" s="98">
        <f>SUM(H54:H62)</f>
        <v>0</v>
      </c>
    </row>
    <row r="54" spans="1:8" ht="12.75">
      <c r="A54" s="100">
        <f t="shared" si="0"/>
        <v>609549</v>
      </c>
      <c r="B54" s="100">
        <v>5</v>
      </c>
      <c r="C54" s="100">
        <v>1</v>
      </c>
      <c r="D54" s="100">
        <v>1</v>
      </c>
      <c r="E54" t="s">
        <v>200</v>
      </c>
      <c r="H54">
        <f>IF('Раздел 5'!P21=SUM('Раздел 5'!Q21:T21),0,1)</f>
        <v>0</v>
      </c>
    </row>
    <row r="55" spans="1:8" ht="12.75">
      <c r="A55" s="100">
        <f t="shared" si="0"/>
        <v>609549</v>
      </c>
      <c r="B55" s="100">
        <v>5</v>
      </c>
      <c r="C55" s="100">
        <v>2</v>
      </c>
      <c r="D55" s="100">
        <v>2</v>
      </c>
      <c r="E55" t="s">
        <v>201</v>
      </c>
      <c r="H55">
        <f>IF('Раздел 5'!P22=SUM('Раздел 5'!Q22:T22),0,1)</f>
        <v>0</v>
      </c>
    </row>
    <row r="56" spans="1:8" ht="12.75">
      <c r="A56" s="100">
        <f t="shared" si="0"/>
        <v>609549</v>
      </c>
      <c r="B56" s="100">
        <v>5</v>
      </c>
      <c r="C56" s="100">
        <v>3</v>
      </c>
      <c r="D56" s="100">
        <v>3</v>
      </c>
      <c r="E56" t="s">
        <v>202</v>
      </c>
      <c r="H56">
        <f>IF('Раздел 5'!P23=SUM('Раздел 5'!Q23:T23),0,1)</f>
        <v>0</v>
      </c>
    </row>
    <row r="57" spans="1:8" ht="12.75">
      <c r="A57" s="100">
        <f t="shared" si="0"/>
        <v>609549</v>
      </c>
      <c r="B57" s="100">
        <v>5</v>
      </c>
      <c r="C57" s="100">
        <v>4</v>
      </c>
      <c r="D57" s="100">
        <v>4</v>
      </c>
      <c r="E57" t="s">
        <v>545</v>
      </c>
      <c r="H57">
        <f>IF('Раздел 5'!P22&lt;='Раздел 5'!P21,0,1)</f>
        <v>0</v>
      </c>
    </row>
    <row r="58" spans="1:8" ht="12.75">
      <c r="A58" s="100">
        <f t="shared" si="0"/>
        <v>609549</v>
      </c>
      <c r="B58" s="100">
        <v>5</v>
      </c>
      <c r="C58" s="100">
        <v>5</v>
      </c>
      <c r="D58" s="100">
        <v>5</v>
      </c>
      <c r="E58" t="s">
        <v>546</v>
      </c>
      <c r="H58">
        <f>IF('Раздел 5'!Q22&lt;='Раздел 5'!Q21,0,1)</f>
        <v>0</v>
      </c>
    </row>
    <row r="59" spans="1:8" ht="12.75">
      <c r="A59" s="100">
        <f t="shared" si="0"/>
        <v>609549</v>
      </c>
      <c r="B59" s="100">
        <v>5</v>
      </c>
      <c r="C59" s="100">
        <v>6</v>
      </c>
      <c r="D59" s="100">
        <v>6</v>
      </c>
      <c r="E59" t="s">
        <v>547</v>
      </c>
      <c r="H59">
        <f>IF('Раздел 5'!R22&lt;='Раздел 5'!R21,0,1)</f>
        <v>0</v>
      </c>
    </row>
    <row r="60" spans="1:8" ht="12.75">
      <c r="A60" s="100">
        <f t="shared" si="0"/>
        <v>609549</v>
      </c>
      <c r="B60" s="100">
        <v>5</v>
      </c>
      <c r="C60" s="100">
        <v>7</v>
      </c>
      <c r="D60" s="100">
        <v>7</v>
      </c>
      <c r="E60" t="s">
        <v>548</v>
      </c>
      <c r="H60">
        <f>IF('Раздел 5'!S22&lt;='Раздел 5'!S21,0,1)</f>
        <v>0</v>
      </c>
    </row>
    <row r="61" spans="1:8" ht="12.75">
      <c r="A61" s="100">
        <f t="shared" si="0"/>
        <v>609549</v>
      </c>
      <c r="B61" s="100">
        <v>5</v>
      </c>
      <c r="C61" s="100">
        <v>8</v>
      </c>
      <c r="D61" s="100">
        <v>8</v>
      </c>
      <c r="E61" t="s">
        <v>549</v>
      </c>
      <c r="H61">
        <f>IF('Раздел 5'!T22&lt;='Раздел 5'!T21,0,1)</f>
        <v>0</v>
      </c>
    </row>
    <row r="62" spans="1:8" ht="12.75">
      <c r="A62" s="100">
        <f t="shared" si="0"/>
        <v>609549</v>
      </c>
      <c r="B62" s="100">
        <v>5</v>
      </c>
      <c r="C62" s="100">
        <v>9</v>
      </c>
      <c r="D62" s="100">
        <v>9</v>
      </c>
      <c r="E62" t="s">
        <v>550</v>
      </c>
      <c r="H62">
        <f>IF('Раздел 5'!P24&lt;='Раздел 5'!P21,0,1)</f>
        <v>0</v>
      </c>
    </row>
    <row r="63" spans="1:8" ht="12.75">
      <c r="A63" s="98">
        <f t="shared" si="0"/>
        <v>609549</v>
      </c>
      <c r="B63" s="98">
        <v>6</v>
      </c>
      <c r="C63" s="98">
        <v>0</v>
      </c>
      <c r="D63" s="98">
        <v>0</v>
      </c>
      <c r="E63" s="98" t="str">
        <f>CONCATENATE("Количество ошибок в разделе 6: ",H63)</f>
        <v>Количество ошибок в разделе 6: 0</v>
      </c>
      <c r="F63" s="98"/>
      <c r="G63" s="98"/>
      <c r="H63" s="98">
        <f>SUM(H64:H74)</f>
        <v>0</v>
      </c>
    </row>
    <row r="64" spans="1:8" ht="12.75">
      <c r="A64" s="100">
        <f t="shared" si="0"/>
        <v>609549</v>
      </c>
      <c r="B64" s="100">
        <v>6</v>
      </c>
      <c r="C64" s="100">
        <v>1</v>
      </c>
      <c r="D64" s="100">
        <v>1</v>
      </c>
      <c r="E64" t="s">
        <v>401</v>
      </c>
      <c r="H64">
        <f>IF('Раздел 6'!P21=SUM('Раздел 6'!P22:P29),0,1)</f>
        <v>0</v>
      </c>
    </row>
    <row r="65" spans="1:8" ht="12.75">
      <c r="A65" s="100">
        <f t="shared" si="0"/>
        <v>609549</v>
      </c>
      <c r="B65" s="100">
        <v>6</v>
      </c>
      <c r="C65" s="100">
        <v>2</v>
      </c>
      <c r="D65" s="100">
        <v>2</v>
      </c>
      <c r="E65" t="s">
        <v>402</v>
      </c>
      <c r="H65">
        <f>IF('Раздел 6'!Q21=SUM('Раздел 6'!Q22:Q29),0,1)</f>
        <v>0</v>
      </c>
    </row>
    <row r="66" spans="1:8" ht="12.75">
      <c r="A66" s="100">
        <f t="shared" si="0"/>
        <v>609549</v>
      </c>
      <c r="B66" s="100">
        <v>6</v>
      </c>
      <c r="C66" s="100">
        <v>3</v>
      </c>
      <c r="D66" s="100">
        <v>3</v>
      </c>
      <c r="E66" t="s">
        <v>551</v>
      </c>
      <c r="H66">
        <f>IF('Раздел 6'!Q21&lt;='Раздел 6'!P21,0,1)</f>
        <v>0</v>
      </c>
    </row>
    <row r="67" spans="1:8" ht="12.75">
      <c r="A67" s="100">
        <f t="shared" si="0"/>
        <v>609549</v>
      </c>
      <c r="B67" s="100">
        <v>6</v>
      </c>
      <c r="C67" s="100">
        <v>4</v>
      </c>
      <c r="D67" s="100">
        <v>4</v>
      </c>
      <c r="E67" t="s">
        <v>552</v>
      </c>
      <c r="H67">
        <f>IF('Раздел 6'!Q22&lt;='Раздел 6'!P22,0,1)</f>
        <v>0</v>
      </c>
    </row>
    <row r="68" spans="1:8" ht="12.75">
      <c r="A68" s="100">
        <f aca="true" t="shared" si="1" ref="A68:A153">P_3</f>
        <v>609549</v>
      </c>
      <c r="B68" s="100">
        <v>6</v>
      </c>
      <c r="C68" s="100">
        <v>5</v>
      </c>
      <c r="D68" s="100">
        <v>5</v>
      </c>
      <c r="E68" t="s">
        <v>553</v>
      </c>
      <c r="H68">
        <f>IF('Раздел 6'!Q23&lt;='Раздел 6'!P23,0,1)</f>
        <v>0</v>
      </c>
    </row>
    <row r="69" spans="1:8" ht="12.75">
      <c r="A69" s="100">
        <f t="shared" si="1"/>
        <v>609549</v>
      </c>
      <c r="B69" s="100">
        <v>6</v>
      </c>
      <c r="C69" s="100">
        <v>6</v>
      </c>
      <c r="D69" s="100">
        <v>6</v>
      </c>
      <c r="E69" t="s">
        <v>554</v>
      </c>
      <c r="H69">
        <f>IF('Раздел 6'!Q24&lt;='Раздел 6'!P24,0,1)</f>
        <v>0</v>
      </c>
    </row>
    <row r="70" spans="1:8" ht="12.75">
      <c r="A70" s="100">
        <f t="shared" si="1"/>
        <v>609549</v>
      </c>
      <c r="B70" s="100">
        <v>6</v>
      </c>
      <c r="C70" s="100">
        <v>7</v>
      </c>
      <c r="D70" s="100">
        <v>7</v>
      </c>
      <c r="E70" t="s">
        <v>555</v>
      </c>
      <c r="H70">
        <f>IF('Раздел 6'!Q25&lt;='Раздел 6'!P25,0,1)</f>
        <v>0</v>
      </c>
    </row>
    <row r="71" spans="1:8" ht="12.75">
      <c r="A71" s="100">
        <f t="shared" si="1"/>
        <v>609549</v>
      </c>
      <c r="B71" s="100">
        <v>6</v>
      </c>
      <c r="C71" s="100">
        <v>8</v>
      </c>
      <c r="D71" s="100">
        <v>8</v>
      </c>
      <c r="E71" t="s">
        <v>585</v>
      </c>
      <c r="H71">
        <f>IF('Раздел 6'!Q26&lt;='Раздел 6'!P26,0,1)</f>
        <v>0</v>
      </c>
    </row>
    <row r="72" spans="1:8" ht="12.75">
      <c r="A72" s="100">
        <f t="shared" si="1"/>
        <v>609549</v>
      </c>
      <c r="B72" s="100">
        <v>6</v>
      </c>
      <c r="C72" s="100">
        <v>9</v>
      </c>
      <c r="D72" s="100">
        <v>9</v>
      </c>
      <c r="E72" t="s">
        <v>586</v>
      </c>
      <c r="H72">
        <f>IF('Раздел 6'!Q27&lt;='Раздел 6'!P27,0,1)</f>
        <v>0</v>
      </c>
    </row>
    <row r="73" spans="1:8" ht="12.75">
      <c r="A73" s="100">
        <f t="shared" si="1"/>
        <v>609549</v>
      </c>
      <c r="B73" s="100">
        <v>6</v>
      </c>
      <c r="C73" s="100">
        <v>10</v>
      </c>
      <c r="D73" s="100">
        <v>10</v>
      </c>
      <c r="E73" t="s">
        <v>587</v>
      </c>
      <c r="H73">
        <f>IF('Раздел 6'!Q28&lt;='Раздел 6'!P28,0,1)</f>
        <v>0</v>
      </c>
    </row>
    <row r="74" spans="1:8" ht="12.75">
      <c r="A74" s="100">
        <f t="shared" si="1"/>
        <v>609549</v>
      </c>
      <c r="B74" s="100">
        <v>6</v>
      </c>
      <c r="C74" s="100">
        <v>11</v>
      </c>
      <c r="D74" s="100">
        <v>11</v>
      </c>
      <c r="E74" t="s">
        <v>403</v>
      </c>
      <c r="H74">
        <f>IF('Раздел 6'!Q29&lt;='Раздел 6'!P29,0,1)</f>
        <v>0</v>
      </c>
    </row>
    <row r="75" spans="1:8" ht="12.75">
      <c r="A75" s="98">
        <f t="shared" si="1"/>
        <v>609549</v>
      </c>
      <c r="B75" s="98">
        <v>7</v>
      </c>
      <c r="C75" s="98">
        <v>0</v>
      </c>
      <c r="D75" s="98">
        <v>0</v>
      </c>
      <c r="E75" s="98" t="str">
        <f>CONCATENATE("Количество ошибок в разделе 7: ",H75)</f>
        <v>Количество ошибок в разделе 7: 0</v>
      </c>
      <c r="F75" s="98"/>
      <c r="G75" s="98"/>
      <c r="H75" s="98">
        <f>SUM(H76:H105)</f>
        <v>0</v>
      </c>
    </row>
    <row r="76" spans="1:8" ht="12.75">
      <c r="A76" s="100">
        <f t="shared" si="1"/>
        <v>609549</v>
      </c>
      <c r="B76" s="100">
        <v>7</v>
      </c>
      <c r="C76" s="100">
        <v>1</v>
      </c>
      <c r="D76" s="100">
        <v>1</v>
      </c>
      <c r="E76" t="s">
        <v>557</v>
      </c>
      <c r="F76" s="100"/>
      <c r="G76" s="100"/>
      <c r="H76" s="100">
        <f>IF('Раздел 7'!P22&gt;='Раздел 7'!P21,0,1)</f>
        <v>0</v>
      </c>
    </row>
    <row r="77" spans="1:8" ht="12.75">
      <c r="A77" s="100">
        <f t="shared" si="1"/>
        <v>609549</v>
      </c>
      <c r="B77" s="100">
        <v>7</v>
      </c>
      <c r="C77" s="100">
        <v>2</v>
      </c>
      <c r="D77" s="100">
        <v>2</v>
      </c>
      <c r="E77" t="s">
        <v>540</v>
      </c>
      <c r="F77" s="100"/>
      <c r="G77" s="100"/>
      <c r="H77" s="100">
        <f>IF(OR(AND('Раздел 7'!P21=0,'Раздел 7'!P22=0),AND('Раздел 7'!P21&gt;0,'Раздел 7'!P22&gt;0)),0,1)</f>
        <v>0</v>
      </c>
    </row>
    <row r="78" spans="1:8" s="121" customFormat="1" ht="12.75">
      <c r="A78" s="100">
        <f t="shared" si="1"/>
        <v>609549</v>
      </c>
      <c r="B78" s="100">
        <v>7</v>
      </c>
      <c r="C78" s="100">
        <v>3</v>
      </c>
      <c r="D78" s="100">
        <v>3</v>
      </c>
      <c r="E78" t="s">
        <v>558</v>
      </c>
      <c r="F78" s="100"/>
      <c r="G78" s="100"/>
      <c r="H78" s="100">
        <f>IF('Раздел 7'!P24&gt;='Раздел 7'!P23,0,1)</f>
        <v>0</v>
      </c>
    </row>
    <row r="79" spans="1:8" s="121" customFormat="1" ht="12.75">
      <c r="A79" s="100">
        <f t="shared" si="1"/>
        <v>609549</v>
      </c>
      <c r="B79" s="100">
        <v>7</v>
      </c>
      <c r="C79" s="100">
        <v>4</v>
      </c>
      <c r="D79" s="100">
        <v>4</v>
      </c>
      <c r="E79" t="s">
        <v>185</v>
      </c>
      <c r="F79" s="100"/>
      <c r="G79" s="100"/>
      <c r="H79" s="100">
        <f>IF(OR(AND('Раздел 7'!P23=0,'Раздел 7'!P24=0),AND('Раздел 7'!P23&gt;0,'Раздел 7'!P24&gt;0)),0,1)</f>
        <v>0</v>
      </c>
    </row>
    <row r="80" spans="1:8" s="121" customFormat="1" ht="12.75">
      <c r="A80" s="100">
        <f t="shared" si="1"/>
        <v>609549</v>
      </c>
      <c r="B80" s="100">
        <v>7</v>
      </c>
      <c r="C80" s="100">
        <v>5</v>
      </c>
      <c r="D80" s="100">
        <v>5</v>
      </c>
      <c r="E80" t="s">
        <v>203</v>
      </c>
      <c r="F80" s="100"/>
      <c r="G80" s="100"/>
      <c r="H80" s="100">
        <f>IF('Раздел 7'!P34&gt;='Раздел 7'!P35,0,1)</f>
        <v>0</v>
      </c>
    </row>
    <row r="81" spans="1:8" s="121" customFormat="1" ht="12.75">
      <c r="A81" s="100">
        <f t="shared" si="1"/>
        <v>609549</v>
      </c>
      <c r="B81" s="100">
        <v>7</v>
      </c>
      <c r="C81" s="100">
        <v>6</v>
      </c>
      <c r="D81" s="100">
        <v>6</v>
      </c>
      <c r="E81" t="s">
        <v>204</v>
      </c>
      <c r="F81" s="100"/>
      <c r="G81" s="100"/>
      <c r="H81" s="100">
        <f>IF('Раздел 7'!P43&gt;='Раздел 7'!P42,0,1)</f>
        <v>0</v>
      </c>
    </row>
    <row r="82" spans="1:8" s="124" customFormat="1" ht="12.75">
      <c r="A82" s="122">
        <f t="shared" si="1"/>
        <v>609549</v>
      </c>
      <c r="B82" s="122">
        <v>7</v>
      </c>
      <c r="C82" s="122">
        <v>7</v>
      </c>
      <c r="D82" s="122">
        <v>7</v>
      </c>
      <c r="E82" s="123" t="s">
        <v>541</v>
      </c>
      <c r="F82" s="122"/>
      <c r="G82" s="122"/>
      <c r="H82" s="122">
        <f>IF(OR(AND('Раздел 7'!P42=0,'Раздел 7'!P43=0),AND('Раздел 7'!P42&gt;0,'Раздел 7'!P43&gt;0)),0,1)</f>
        <v>0</v>
      </c>
    </row>
    <row r="83" spans="1:8" s="124" customFormat="1" ht="12.75">
      <c r="A83" s="122">
        <f t="shared" si="1"/>
        <v>609549</v>
      </c>
      <c r="B83" s="122">
        <v>7</v>
      </c>
      <c r="C83" s="122">
        <v>8</v>
      </c>
      <c r="D83" s="122">
        <v>8</v>
      </c>
      <c r="E83" s="114" t="s">
        <v>205</v>
      </c>
      <c r="F83" s="122"/>
      <c r="G83" s="122"/>
      <c r="H83" s="122">
        <f>IF('Раздел 7'!P45&gt;='Раздел 7'!P44,0,1)</f>
        <v>0</v>
      </c>
    </row>
    <row r="84" spans="1:8" s="124" customFormat="1" ht="12.75">
      <c r="A84" s="122">
        <f t="shared" si="1"/>
        <v>609549</v>
      </c>
      <c r="B84" s="122">
        <v>7</v>
      </c>
      <c r="C84" s="122">
        <v>9</v>
      </c>
      <c r="D84" s="122">
        <v>9</v>
      </c>
      <c r="E84" s="123" t="s">
        <v>542</v>
      </c>
      <c r="F84" s="122"/>
      <c r="G84" s="122"/>
      <c r="H84" s="122">
        <f>IF(OR(AND('Раздел 7'!P45=0,'Раздел 7'!P44=0),AND('Раздел 7'!P45&gt;0,'Раздел 7'!P44&gt;0)),0,1)</f>
        <v>0</v>
      </c>
    </row>
    <row r="85" spans="1:8" ht="12.75">
      <c r="A85" s="100">
        <f t="shared" si="1"/>
        <v>609549</v>
      </c>
      <c r="B85" s="100">
        <v>7</v>
      </c>
      <c r="C85" s="100">
        <v>10</v>
      </c>
      <c r="D85" s="100">
        <v>10</v>
      </c>
      <c r="E85" t="s">
        <v>628</v>
      </c>
      <c r="H85" s="100">
        <f>IF(AND('Раздел 7'!P34=0,'Раздел 7'!P35&gt;0),1,0)</f>
        <v>0</v>
      </c>
    </row>
    <row r="86" spans="1:8" ht="12.75">
      <c r="A86" s="100">
        <f t="shared" si="1"/>
        <v>609549</v>
      </c>
      <c r="B86" s="100">
        <v>7</v>
      </c>
      <c r="C86" s="100">
        <v>11</v>
      </c>
      <c r="D86" s="100">
        <v>11</v>
      </c>
      <c r="E86" t="s">
        <v>629</v>
      </c>
      <c r="H86" s="100"/>
    </row>
    <row r="87" spans="1:8" ht="12.75">
      <c r="A87" s="100">
        <f t="shared" si="1"/>
        <v>609549</v>
      </c>
      <c r="B87" s="100">
        <v>7</v>
      </c>
      <c r="C87" s="100">
        <v>12</v>
      </c>
      <c r="D87" s="100">
        <v>12</v>
      </c>
      <c r="E87" t="s">
        <v>588</v>
      </c>
      <c r="H87" s="100">
        <f>IF('Раздел 7'!P36&gt;='Раздел 7'!P37,0,1)</f>
        <v>0</v>
      </c>
    </row>
    <row r="88" spans="1:8" ht="12.75">
      <c r="A88" s="100">
        <f t="shared" si="1"/>
        <v>609549</v>
      </c>
      <c r="B88" s="100">
        <v>7</v>
      </c>
      <c r="C88" s="100">
        <v>13</v>
      </c>
      <c r="D88" s="100">
        <v>13</v>
      </c>
      <c r="E88" t="s">
        <v>632</v>
      </c>
      <c r="H88">
        <f>IF('Раздел 7'!P38&gt;='Раздел 7'!P39,0,1)</f>
        <v>0</v>
      </c>
    </row>
    <row r="89" spans="1:8" ht="12.75">
      <c r="A89" s="100">
        <f t="shared" si="1"/>
        <v>609549</v>
      </c>
      <c r="B89" s="100">
        <v>7</v>
      </c>
      <c r="C89" s="100">
        <v>14</v>
      </c>
      <c r="D89" s="100">
        <v>14</v>
      </c>
      <c r="E89" t="s">
        <v>589</v>
      </c>
      <c r="H89">
        <f>IF('Раздел 7'!P40&gt;='Раздел 7'!P41,0,1)</f>
        <v>0</v>
      </c>
    </row>
    <row r="90" spans="1:8" ht="12.75">
      <c r="A90" s="100">
        <f t="shared" si="1"/>
        <v>609549</v>
      </c>
      <c r="B90" s="100">
        <v>7</v>
      </c>
      <c r="C90" s="100">
        <v>15</v>
      </c>
      <c r="D90" s="100">
        <v>15</v>
      </c>
      <c r="E90" t="s">
        <v>630</v>
      </c>
      <c r="H90" s="100">
        <f>IF(OR(AND('Раздел 7'!P52=0,'Раздел 7'!P51=0),AND('Раздел 7'!P52&gt;0,'Раздел 7'!P51&gt;0)),0,1)</f>
        <v>0</v>
      </c>
    </row>
    <row r="91" spans="1:8" ht="12.75">
      <c r="A91" s="100">
        <f t="shared" si="1"/>
        <v>609549</v>
      </c>
      <c r="B91" s="100">
        <v>7</v>
      </c>
      <c r="C91" s="100">
        <v>16</v>
      </c>
      <c r="D91" s="100">
        <v>16</v>
      </c>
      <c r="E91" t="s">
        <v>631</v>
      </c>
      <c r="H91" s="100">
        <f>IF(OR(AND('Раздел 7'!P55=0,'Раздел 7'!P54=0),AND('Раздел 7'!P55&gt;0,'Раздел 7'!P54&gt;0)),0,1)</f>
        <v>0</v>
      </c>
    </row>
    <row r="92" spans="1:8" ht="12.75">
      <c r="A92" s="100">
        <f t="shared" si="1"/>
        <v>609549</v>
      </c>
      <c r="B92" s="100">
        <v>7</v>
      </c>
      <c r="C92" s="100">
        <v>17</v>
      </c>
      <c r="D92" s="100">
        <v>17</v>
      </c>
      <c r="E92" t="s">
        <v>590</v>
      </c>
      <c r="H92">
        <f>IF('Раздел 7'!P56&gt;='Раздел 7'!P57,0,1)</f>
        <v>0</v>
      </c>
    </row>
    <row r="93" spans="1:8" ht="12.75">
      <c r="A93" s="100">
        <f t="shared" si="1"/>
        <v>609549</v>
      </c>
      <c r="B93" s="100">
        <v>7</v>
      </c>
      <c r="C93" s="100">
        <v>18</v>
      </c>
      <c r="D93" s="100">
        <v>18</v>
      </c>
      <c r="E93" t="s">
        <v>591</v>
      </c>
      <c r="H93">
        <f>IF('Раздел 7'!P56&gt;='Раздел 7'!P58,0,1)</f>
        <v>0</v>
      </c>
    </row>
    <row r="94" spans="1:8" ht="12.75">
      <c r="A94" s="100">
        <f t="shared" si="1"/>
        <v>609549</v>
      </c>
      <c r="B94" s="100">
        <v>7</v>
      </c>
      <c r="C94" s="100">
        <v>19</v>
      </c>
      <c r="D94" s="100">
        <v>19</v>
      </c>
      <c r="E94" t="s">
        <v>592</v>
      </c>
      <c r="H94">
        <f>IF('Раздел 7'!P56&gt;='Раздел 7'!P59,0,1)</f>
        <v>0</v>
      </c>
    </row>
    <row r="95" spans="1:8" ht="12.75">
      <c r="A95" s="100">
        <f t="shared" si="1"/>
        <v>609549</v>
      </c>
      <c r="B95" s="100">
        <v>7</v>
      </c>
      <c r="C95" s="100">
        <v>20</v>
      </c>
      <c r="D95" s="100">
        <v>20</v>
      </c>
      <c r="E95" t="s">
        <v>635</v>
      </c>
      <c r="H95">
        <f>IF('Раздел 7'!P59&gt;='Раздел 7'!P60,0,1)</f>
        <v>0</v>
      </c>
    </row>
    <row r="96" spans="1:8" ht="12.75">
      <c r="A96" s="100">
        <f t="shared" si="1"/>
        <v>609549</v>
      </c>
      <c r="B96" s="100">
        <v>7</v>
      </c>
      <c r="C96" s="100">
        <v>21</v>
      </c>
      <c r="D96" s="100">
        <v>21</v>
      </c>
      <c r="E96" t="s">
        <v>634</v>
      </c>
      <c r="H96">
        <f>IF('Раздел 7'!P61&gt;='Раздел 7'!P62,0,1)</f>
        <v>0</v>
      </c>
    </row>
    <row r="97" spans="1:8" ht="12.75">
      <c r="A97" s="100">
        <f t="shared" si="1"/>
        <v>609549</v>
      </c>
      <c r="B97" s="100">
        <v>7</v>
      </c>
      <c r="C97" s="100">
        <v>22</v>
      </c>
      <c r="D97" s="100">
        <v>22</v>
      </c>
      <c r="E97" t="s">
        <v>633</v>
      </c>
      <c r="H97">
        <f>IF('Раздел 7'!P56&gt;='Раздел 7'!P61,0,1)</f>
        <v>0</v>
      </c>
    </row>
    <row r="98" spans="1:8" ht="12.75">
      <c r="A98" s="100">
        <f t="shared" si="1"/>
        <v>609549</v>
      </c>
      <c r="B98" s="100">
        <v>7</v>
      </c>
      <c r="C98" s="100">
        <v>23</v>
      </c>
      <c r="D98" s="100">
        <v>23</v>
      </c>
      <c r="E98" t="s">
        <v>642</v>
      </c>
      <c r="H98">
        <f>IF(OR(AND('Раздел 7'!P63=0,SUM('Раздел 7'!P64:P66)=0),AND('Раздел 7'!P63=1,SUM('Раздел 7'!P64:P66)&gt;0)),0,1)</f>
        <v>0</v>
      </c>
    </row>
    <row r="99" spans="1:8" ht="12.75">
      <c r="A99" s="100">
        <f t="shared" si="1"/>
        <v>609549</v>
      </c>
      <c r="B99" s="100">
        <v>7</v>
      </c>
      <c r="C99" s="100">
        <v>24</v>
      </c>
      <c r="D99" s="100">
        <v>24</v>
      </c>
      <c r="E99" t="s">
        <v>641</v>
      </c>
      <c r="H99">
        <f>IF(OR(AND('Раздел 7'!P63=0,SUM('Раздел 7'!P67:P70)=0),AND('Раздел 7'!P63=1,SUM('Раздел 7'!P67:P70)&gt;0)),0,1)</f>
        <v>0</v>
      </c>
    </row>
    <row r="100" spans="1:8" ht="12.75">
      <c r="A100" s="100">
        <f t="shared" si="1"/>
        <v>609549</v>
      </c>
      <c r="B100" s="100">
        <v>7</v>
      </c>
      <c r="C100" s="100">
        <v>25</v>
      </c>
      <c r="D100" s="100">
        <v>25</v>
      </c>
      <c r="E100" t="s">
        <v>640</v>
      </c>
      <c r="H100" s="100">
        <f>IF(AND('Раздел 7'!P63=0,'Раздел 7'!P71&gt;1),1,0)</f>
        <v>0</v>
      </c>
    </row>
    <row r="101" spans="1:8" ht="12.75">
      <c r="A101" s="100">
        <f t="shared" si="1"/>
        <v>609549</v>
      </c>
      <c r="B101" s="100">
        <v>7</v>
      </c>
      <c r="C101" s="100">
        <v>26</v>
      </c>
      <c r="D101" s="100">
        <v>26</v>
      </c>
      <c r="E101" t="s">
        <v>636</v>
      </c>
      <c r="H101">
        <f>IF('Раздел 7'!P71&gt;='Раздел 7'!P72,0,1)</f>
        <v>0</v>
      </c>
    </row>
    <row r="102" spans="1:8" ht="12.75">
      <c r="A102" s="100">
        <f t="shared" si="1"/>
        <v>609549</v>
      </c>
      <c r="B102" s="100">
        <v>7</v>
      </c>
      <c r="C102" s="100">
        <v>27</v>
      </c>
      <c r="D102" s="100">
        <v>27</v>
      </c>
      <c r="E102" t="s">
        <v>637</v>
      </c>
      <c r="H102">
        <f>IF('Раздел 7'!P71&lt;='Раздел 7'!P56,0,1)</f>
        <v>0</v>
      </c>
    </row>
    <row r="103" spans="1:8" ht="12.75">
      <c r="A103" s="100">
        <f t="shared" si="1"/>
        <v>609549</v>
      </c>
      <c r="B103" s="100">
        <v>7</v>
      </c>
      <c r="C103" s="100">
        <v>28</v>
      </c>
      <c r="D103" s="100">
        <v>28</v>
      </c>
      <c r="E103" t="s">
        <v>638</v>
      </c>
      <c r="H103">
        <f>IF(OR(AND('Раздел 7'!P52=0,'Раздел 7'!P51=0),AND('Раздел 7'!P52&gt;0,'Раздел 7'!P51&gt;0)),0,1)</f>
        <v>0</v>
      </c>
    </row>
    <row r="104" spans="1:8" ht="12.75">
      <c r="A104" s="100">
        <f t="shared" si="1"/>
        <v>609549</v>
      </c>
      <c r="B104" s="100">
        <v>7</v>
      </c>
      <c r="C104" s="100">
        <v>29</v>
      </c>
      <c r="D104" s="100">
        <v>29</v>
      </c>
      <c r="E104" t="s">
        <v>639</v>
      </c>
      <c r="H104">
        <f>IF(OR(AND('Раздел 7'!P55=0,'Раздел 7'!P54=0),AND('Раздел 7'!P55&gt;0,'Раздел 7'!P54&gt;0)),0,1)</f>
        <v>0</v>
      </c>
    </row>
    <row r="105" spans="1:8" ht="12.75">
      <c r="A105" s="100">
        <f t="shared" si="1"/>
        <v>609549</v>
      </c>
      <c r="B105" s="100">
        <v>7</v>
      </c>
      <c r="C105" s="100">
        <v>30</v>
      </c>
      <c r="D105" s="100">
        <v>30</v>
      </c>
      <c r="E105" t="s">
        <v>81</v>
      </c>
      <c r="H105">
        <f>IF(AND('Раздел 7'!P74=0,'Раздел 7'!P86&gt;0),1,0)</f>
        <v>0</v>
      </c>
    </row>
    <row r="106" spans="1:8" ht="12.75">
      <c r="A106" s="98">
        <f>P_3</f>
        <v>609549</v>
      </c>
      <c r="B106" s="98">
        <v>8</v>
      </c>
      <c r="C106" s="98">
        <v>0</v>
      </c>
      <c r="D106" s="98">
        <v>0</v>
      </c>
      <c r="E106" s="98" t="str">
        <f>CONCATENATE("Количество ошибок в разделе 8: ",H106)</f>
        <v>Количество ошибок в разделе 8: 0</v>
      </c>
      <c r="F106" s="98"/>
      <c r="G106" s="98"/>
      <c r="H106" s="98">
        <f>SUM(H107:H109)</f>
        <v>0</v>
      </c>
    </row>
    <row r="107" spans="1:8" ht="12.75">
      <c r="A107" s="100">
        <f t="shared" si="1"/>
        <v>609549</v>
      </c>
      <c r="B107" s="100">
        <v>8</v>
      </c>
      <c r="C107" s="100">
        <v>1</v>
      </c>
      <c r="D107" s="100">
        <v>1</v>
      </c>
      <c r="E107" t="s">
        <v>593</v>
      </c>
      <c r="H107" s="100">
        <f>IF(AND('Раздел 8'!P21=0,'Раздел 8'!Q21&gt;0),1,0)</f>
        <v>0</v>
      </c>
    </row>
    <row r="108" spans="1:8" ht="12.75">
      <c r="A108" s="100">
        <f t="shared" si="1"/>
        <v>609549</v>
      </c>
      <c r="B108" s="100">
        <v>8</v>
      </c>
      <c r="C108" s="100">
        <v>2</v>
      </c>
      <c r="D108" s="100">
        <v>2</v>
      </c>
      <c r="E108" t="s">
        <v>594</v>
      </c>
      <c r="H108" s="100">
        <f>IF(AND('Раздел 8'!P22=0,'Раздел 8'!Q22&gt;0),1,0)</f>
        <v>0</v>
      </c>
    </row>
    <row r="109" spans="1:8" ht="12.75">
      <c r="A109" s="100">
        <f t="shared" si="1"/>
        <v>609549</v>
      </c>
      <c r="B109" s="100">
        <v>8</v>
      </c>
      <c r="C109" s="100">
        <v>3</v>
      </c>
      <c r="D109" s="100">
        <v>3</v>
      </c>
      <c r="E109" t="s">
        <v>595</v>
      </c>
      <c r="H109" s="100">
        <f>IF(AND('Раздел 8'!P23=0,'Раздел 8'!Q23&gt;0),1,0)</f>
        <v>0</v>
      </c>
    </row>
    <row r="110" spans="1:8" ht="12.75">
      <c r="A110" s="98">
        <f t="shared" si="1"/>
        <v>609549</v>
      </c>
      <c r="B110" s="98">
        <v>9</v>
      </c>
      <c r="C110" s="98">
        <v>0</v>
      </c>
      <c r="D110" s="98">
        <v>0</v>
      </c>
      <c r="E110" s="98" t="str">
        <f>CONCATENATE("Количество ошибок в разделе 9: ",H110)</f>
        <v>Количество ошибок в разделе 9: 0</v>
      </c>
      <c r="F110" s="98"/>
      <c r="G110" s="98"/>
      <c r="H110" s="98">
        <f>SUM(H111:H742)</f>
        <v>0</v>
      </c>
    </row>
    <row r="111" spans="1:8" ht="12.75">
      <c r="A111" s="100">
        <f t="shared" si="1"/>
        <v>609549</v>
      </c>
      <c r="B111" s="100">
        <v>9</v>
      </c>
      <c r="C111" s="100">
        <v>1</v>
      </c>
      <c r="D111" s="100">
        <v>1</v>
      </c>
      <c r="E111" t="s">
        <v>596</v>
      </c>
      <c r="H111">
        <f>IF('Раздел 9'!P21=SUM('Раздел 9'!P22,'Раздел 9'!P27,'Раздел 9'!P57:P58),0,1)</f>
        <v>0</v>
      </c>
    </row>
    <row r="112" spans="1:8" ht="12.75">
      <c r="A112" s="100">
        <f t="shared" si="1"/>
        <v>609549</v>
      </c>
      <c r="B112" s="100">
        <v>9</v>
      </c>
      <c r="C112" s="100">
        <v>2</v>
      </c>
      <c r="D112" s="100">
        <v>2</v>
      </c>
      <c r="E112" t="s">
        <v>643</v>
      </c>
      <c r="H112">
        <f>IF('Раздел 9'!Q21=SUM('Раздел 9'!Q22,'Раздел 9'!Q27,'Раздел 9'!Q57:Q58),0,1)</f>
        <v>0</v>
      </c>
    </row>
    <row r="113" spans="1:8" ht="12.75">
      <c r="A113" s="100">
        <f t="shared" si="1"/>
        <v>609549</v>
      </c>
      <c r="B113" s="100">
        <v>9</v>
      </c>
      <c r="C113" s="100">
        <v>3</v>
      </c>
      <c r="D113" s="100">
        <v>3</v>
      </c>
      <c r="E113" t="s">
        <v>597</v>
      </c>
      <c r="H113">
        <f>IF('Раздел 9'!R21=SUM('Раздел 9'!R22,'Раздел 9'!R27,'Раздел 9'!R57:R58),0,1)</f>
        <v>0</v>
      </c>
    </row>
    <row r="114" spans="1:8" ht="12.75">
      <c r="A114" s="100">
        <f t="shared" si="1"/>
        <v>609549</v>
      </c>
      <c r="B114" s="100">
        <v>9</v>
      </c>
      <c r="C114" s="100">
        <v>4</v>
      </c>
      <c r="D114" s="100">
        <v>4</v>
      </c>
      <c r="E114" t="s">
        <v>598</v>
      </c>
      <c r="H114">
        <f>IF('Раздел 9'!S21=SUM('Раздел 9'!S22,'Раздел 9'!S27,'Раздел 9'!S57:S58),0,1)</f>
        <v>0</v>
      </c>
    </row>
    <row r="115" spans="1:8" ht="12.75">
      <c r="A115" s="100">
        <f t="shared" si="1"/>
        <v>609549</v>
      </c>
      <c r="B115" s="100">
        <v>9</v>
      </c>
      <c r="C115" s="100">
        <v>5</v>
      </c>
      <c r="D115" s="100">
        <v>5</v>
      </c>
      <c r="E115" t="s">
        <v>599</v>
      </c>
      <c r="H115">
        <f>IF('Раздел 9'!T21=SUM('Раздел 9'!T22,'Раздел 9'!T27,'Раздел 9'!T57:T58),0,1)</f>
        <v>0</v>
      </c>
    </row>
    <row r="116" spans="1:8" ht="12.75">
      <c r="A116" s="100">
        <f t="shared" si="1"/>
        <v>609549</v>
      </c>
      <c r="B116" s="100">
        <v>9</v>
      </c>
      <c r="C116" s="100">
        <v>6</v>
      </c>
      <c r="D116" s="100">
        <v>6</v>
      </c>
      <c r="E116" t="s">
        <v>600</v>
      </c>
      <c r="H116">
        <f>IF('Раздел 9'!U21=SUM('Раздел 9'!U22,'Раздел 9'!U27,'Раздел 9'!U57:U58),0,1)</f>
        <v>0</v>
      </c>
    </row>
    <row r="117" spans="1:8" ht="12.75">
      <c r="A117" s="100">
        <f t="shared" si="1"/>
        <v>609549</v>
      </c>
      <c r="B117" s="100">
        <v>9</v>
      </c>
      <c r="C117" s="100">
        <v>7</v>
      </c>
      <c r="D117" s="100">
        <v>7</v>
      </c>
      <c r="E117" t="s">
        <v>883</v>
      </c>
      <c r="H117">
        <f>IF('Раздел 9'!V21=SUM('Раздел 9'!V22,'Раздел 9'!V27,'Раздел 9'!V57:V58),0,1)</f>
        <v>0</v>
      </c>
    </row>
    <row r="118" spans="1:8" ht="12.75">
      <c r="A118" s="100">
        <f t="shared" si="1"/>
        <v>609549</v>
      </c>
      <c r="B118" s="100">
        <v>9</v>
      </c>
      <c r="C118" s="100">
        <v>8</v>
      </c>
      <c r="D118" s="100">
        <v>8</v>
      </c>
      <c r="E118" t="s">
        <v>884</v>
      </c>
      <c r="H118">
        <f>IF('Раздел 9'!W21=SUM('Раздел 9'!W22,'Раздел 9'!W27,'Раздел 9'!W57:W58),0,1)</f>
        <v>0</v>
      </c>
    </row>
    <row r="119" spans="1:8" ht="12.75">
      <c r="A119" s="100">
        <f t="shared" si="1"/>
        <v>609549</v>
      </c>
      <c r="B119" s="100">
        <v>9</v>
      </c>
      <c r="C119" s="100">
        <v>9</v>
      </c>
      <c r="D119" s="100">
        <v>9</v>
      </c>
      <c r="E119" t="s">
        <v>885</v>
      </c>
      <c r="H119">
        <f>IF('Раздел 9'!X21=SUM('Раздел 9'!X22,'Раздел 9'!X27,'Раздел 9'!X57:X58),0,1)</f>
        <v>0</v>
      </c>
    </row>
    <row r="120" spans="1:8" ht="12.75">
      <c r="A120" s="100">
        <f t="shared" si="1"/>
        <v>609549</v>
      </c>
      <c r="B120" s="100">
        <v>9</v>
      </c>
      <c r="C120" s="100">
        <v>10</v>
      </c>
      <c r="D120" s="100">
        <v>10</v>
      </c>
      <c r="E120" t="s">
        <v>886</v>
      </c>
      <c r="H120">
        <f>IF('Раздел 9'!Y21=SUM('Раздел 9'!Y22,'Раздел 9'!Y27,'Раздел 9'!Y57:Y58),0,1)</f>
        <v>0</v>
      </c>
    </row>
    <row r="121" spans="1:8" ht="12.75">
      <c r="A121" s="100">
        <f t="shared" si="1"/>
        <v>609549</v>
      </c>
      <c r="B121" s="100">
        <v>9</v>
      </c>
      <c r="C121" s="100">
        <v>11</v>
      </c>
      <c r="D121" s="100">
        <v>11</v>
      </c>
      <c r="E121" t="s">
        <v>887</v>
      </c>
      <c r="H121">
        <f>IF('Раздел 9'!Z21=SUM('Раздел 9'!Z22,'Раздел 9'!Z27,'Раздел 9'!Z57:Z58),0,1)</f>
        <v>0</v>
      </c>
    </row>
    <row r="122" spans="1:8" ht="12.75">
      <c r="A122" s="100">
        <f t="shared" si="1"/>
        <v>609549</v>
      </c>
      <c r="B122" s="100">
        <v>9</v>
      </c>
      <c r="C122" s="100">
        <v>12</v>
      </c>
      <c r="D122" s="100">
        <v>12</v>
      </c>
      <c r="E122" t="s">
        <v>888</v>
      </c>
      <c r="H122">
        <f>IF('Раздел 9'!AA21=SUM('Раздел 9'!AA22,'Раздел 9'!AA27,'Раздел 9'!AA57:AA58),0,1)</f>
        <v>0</v>
      </c>
    </row>
    <row r="123" spans="1:8" ht="12.75">
      <c r="A123" s="100">
        <f t="shared" si="1"/>
        <v>609549</v>
      </c>
      <c r="B123" s="100">
        <v>9</v>
      </c>
      <c r="C123" s="100">
        <v>13</v>
      </c>
      <c r="D123" s="100">
        <v>13</v>
      </c>
      <c r="E123" t="s">
        <v>889</v>
      </c>
      <c r="H123">
        <f>IF('Раздел 9'!AB21=SUM('Раздел 9'!AB22,'Раздел 9'!AB27,'Раздел 9'!AB57:AB58),0,1)</f>
        <v>0</v>
      </c>
    </row>
    <row r="124" spans="1:8" ht="12.75">
      <c r="A124" s="100">
        <f t="shared" si="1"/>
        <v>609549</v>
      </c>
      <c r="B124" s="100">
        <v>9</v>
      </c>
      <c r="C124" s="100">
        <v>14</v>
      </c>
      <c r="D124" s="100">
        <v>14</v>
      </c>
      <c r="E124" t="s">
        <v>890</v>
      </c>
      <c r="H124">
        <f>IF('Раздел 9'!AC21=SUM('Раздел 9'!AC22,'Раздел 9'!AC27,'Раздел 9'!AC57:AC58),0,1)</f>
        <v>0</v>
      </c>
    </row>
    <row r="125" spans="1:8" ht="12.75">
      <c r="A125" s="100">
        <f t="shared" si="1"/>
        <v>609549</v>
      </c>
      <c r="B125" s="100">
        <v>9</v>
      </c>
      <c r="C125" s="100">
        <v>15</v>
      </c>
      <c r="D125" s="100">
        <v>15</v>
      </c>
      <c r="E125" t="s">
        <v>891</v>
      </c>
      <c r="H125">
        <f>IF('Раздел 9'!AD21=SUM('Раздел 9'!AD22,'Раздел 9'!AD27,'Раздел 9'!AD57:AD58),0,1)</f>
        <v>0</v>
      </c>
    </row>
    <row r="126" spans="1:8" ht="12.75">
      <c r="A126" s="100">
        <f t="shared" si="1"/>
        <v>609549</v>
      </c>
      <c r="B126" s="100">
        <v>9</v>
      </c>
      <c r="C126" s="100">
        <v>16</v>
      </c>
      <c r="D126" s="100">
        <v>16</v>
      </c>
      <c r="E126" t="s">
        <v>892</v>
      </c>
      <c r="H126">
        <f>IF('Раздел 9'!AE21=SUM('Раздел 9'!AE22,'Раздел 9'!AE27,'Раздел 9'!AE57:AE58),0,1)</f>
        <v>0</v>
      </c>
    </row>
    <row r="127" spans="1:8" ht="12.75">
      <c r="A127" s="100">
        <f t="shared" si="1"/>
        <v>609549</v>
      </c>
      <c r="B127" s="100">
        <v>9</v>
      </c>
      <c r="C127" s="100">
        <v>17</v>
      </c>
      <c r="D127" s="100">
        <v>17</v>
      </c>
      <c r="E127" t="s">
        <v>893</v>
      </c>
      <c r="H127">
        <f>IF('Раздел 9'!AF21=SUM('Раздел 9'!AF22,'Раздел 9'!AF27,'Раздел 9'!AF57:AF58),0,1)</f>
        <v>0</v>
      </c>
    </row>
    <row r="128" spans="1:8" ht="12.75">
      <c r="A128" s="100">
        <f t="shared" si="1"/>
        <v>609549</v>
      </c>
      <c r="B128" s="100">
        <v>9</v>
      </c>
      <c r="C128" s="100">
        <v>18</v>
      </c>
      <c r="D128" s="100">
        <v>18</v>
      </c>
      <c r="E128" t="s">
        <v>894</v>
      </c>
      <c r="H128">
        <f>IF('Раздел 9'!AG21=SUM('Раздел 9'!AG22,'Раздел 9'!AG27,'Раздел 9'!AG57:AG58),0,1)</f>
        <v>0</v>
      </c>
    </row>
    <row r="129" spans="1:8" ht="12.75">
      <c r="A129" s="100">
        <f t="shared" si="1"/>
        <v>609549</v>
      </c>
      <c r="B129" s="100">
        <v>9</v>
      </c>
      <c r="C129" s="100">
        <v>19</v>
      </c>
      <c r="D129" s="100">
        <v>19</v>
      </c>
      <c r="E129" t="s">
        <v>895</v>
      </c>
      <c r="H129">
        <f>IF('Раздел 9'!AH21=SUM('Раздел 9'!AH22,'Раздел 9'!AH27,'Раздел 9'!AH57:AH58),0,1)</f>
        <v>0</v>
      </c>
    </row>
    <row r="130" spans="1:8" ht="12.75">
      <c r="A130" s="100">
        <f t="shared" si="1"/>
        <v>609549</v>
      </c>
      <c r="B130" s="100">
        <v>9</v>
      </c>
      <c r="C130" s="100">
        <v>20</v>
      </c>
      <c r="D130" s="100">
        <v>20</v>
      </c>
      <c r="E130" t="s">
        <v>896</v>
      </c>
      <c r="H130">
        <f>IF('Раздел 9'!AI21=SUM('Раздел 9'!AI22,'Раздел 9'!AI27,'Раздел 9'!AI57:AI58),0,1)</f>
        <v>0</v>
      </c>
    </row>
    <row r="131" spans="1:8" ht="12.75">
      <c r="A131" s="100">
        <f t="shared" si="1"/>
        <v>609549</v>
      </c>
      <c r="B131" s="100">
        <v>9</v>
      </c>
      <c r="C131" s="100">
        <v>21</v>
      </c>
      <c r="D131" s="100">
        <v>21</v>
      </c>
      <c r="E131" t="s">
        <v>172</v>
      </c>
      <c r="H131">
        <f>IF('Раздел 9'!AJ21=SUM('Раздел 9'!AJ22,'Раздел 9'!AJ27,'Раздел 9'!AJ57:AJ58),0,1)</f>
        <v>0</v>
      </c>
    </row>
    <row r="132" spans="1:8" ht="12.75">
      <c r="A132" s="100">
        <f t="shared" si="1"/>
        <v>609549</v>
      </c>
      <c r="B132" s="100">
        <v>9</v>
      </c>
      <c r="C132" s="100">
        <v>22</v>
      </c>
      <c r="D132" s="100">
        <v>22</v>
      </c>
      <c r="E132" t="s">
        <v>173</v>
      </c>
      <c r="H132">
        <f>IF('Раздел 9'!AK21=SUM('Раздел 9'!AK22,'Раздел 9'!AK27,'Раздел 9'!AK57:AK58),0,1)</f>
        <v>0</v>
      </c>
    </row>
    <row r="133" spans="1:8" ht="12.75">
      <c r="A133" s="100">
        <f t="shared" si="1"/>
        <v>609549</v>
      </c>
      <c r="B133" s="100">
        <v>9</v>
      </c>
      <c r="C133" s="100">
        <v>23</v>
      </c>
      <c r="D133" s="100">
        <v>23</v>
      </c>
      <c r="E133" t="s">
        <v>174</v>
      </c>
      <c r="H133">
        <f>IF('Раздел 9'!AL21=SUM('Раздел 9'!AL22,'Раздел 9'!AL27,'Раздел 9'!AL57:AL58),0,1)</f>
        <v>0</v>
      </c>
    </row>
    <row r="134" spans="1:8" ht="12.75">
      <c r="A134" s="100">
        <f t="shared" si="1"/>
        <v>609549</v>
      </c>
      <c r="B134" s="100">
        <v>9</v>
      </c>
      <c r="C134" s="100">
        <v>24</v>
      </c>
      <c r="D134" s="100">
        <v>24</v>
      </c>
      <c r="E134" t="s">
        <v>175</v>
      </c>
      <c r="H134">
        <f>IF('Раздел 9'!AM21=SUM('Раздел 9'!AM22,'Раздел 9'!AM27,'Раздел 9'!AM57:AM58),0,1)</f>
        <v>0</v>
      </c>
    </row>
    <row r="135" spans="1:8" ht="12.75">
      <c r="A135" s="100">
        <f t="shared" si="1"/>
        <v>609549</v>
      </c>
      <c r="B135" s="100">
        <v>9</v>
      </c>
      <c r="C135" s="100">
        <v>25</v>
      </c>
      <c r="D135" s="100">
        <v>25</v>
      </c>
      <c r="E135" t="s">
        <v>176</v>
      </c>
      <c r="H135">
        <f>IF('Раздел 9'!AN21=SUM('Раздел 9'!AN22,'Раздел 9'!AN27,'Раздел 9'!AN57:AN58),0,1)</f>
        <v>0</v>
      </c>
    </row>
    <row r="136" spans="1:8" ht="12.75">
      <c r="A136" s="100">
        <f t="shared" si="1"/>
        <v>609549</v>
      </c>
      <c r="B136" s="100">
        <v>9</v>
      </c>
      <c r="C136" s="100">
        <v>26</v>
      </c>
      <c r="D136" s="100">
        <v>26</v>
      </c>
      <c r="E136" t="s">
        <v>177</v>
      </c>
      <c r="H136">
        <f>IF('Раздел 9'!AO21=SUM('Раздел 9'!AO22,'Раздел 9'!AO27,'Раздел 9'!AO57:AO58),0,1)</f>
        <v>0</v>
      </c>
    </row>
    <row r="137" spans="1:8" ht="12.75">
      <c r="A137" s="100">
        <f t="shared" si="1"/>
        <v>609549</v>
      </c>
      <c r="B137" s="100">
        <v>9</v>
      </c>
      <c r="C137" s="100">
        <v>27</v>
      </c>
      <c r="D137" s="100">
        <v>27</v>
      </c>
      <c r="E137" t="s">
        <v>997</v>
      </c>
      <c r="H137">
        <f>IF('Раздел 9'!AP21=SUM('Раздел 9'!AP22,'Раздел 9'!AP27,'Раздел 9'!AP57:AP58),0,1)</f>
        <v>0</v>
      </c>
    </row>
    <row r="138" spans="1:8" ht="12.75">
      <c r="A138" s="100">
        <f t="shared" si="1"/>
        <v>609549</v>
      </c>
      <c r="B138" s="100">
        <v>9</v>
      </c>
      <c r="C138" s="100">
        <v>28</v>
      </c>
      <c r="D138" s="100">
        <v>28</v>
      </c>
      <c r="E138" t="s">
        <v>998</v>
      </c>
      <c r="H138">
        <f>IF('Раздел 9'!AQ21=SUM('Раздел 9'!AQ22,'Раздел 9'!AQ27,'Раздел 9'!AQ57:AQ58),0,1)</f>
        <v>0</v>
      </c>
    </row>
    <row r="139" spans="1:8" ht="12.75">
      <c r="A139" s="100">
        <f t="shared" si="1"/>
        <v>609549</v>
      </c>
      <c r="B139" s="100">
        <v>9</v>
      </c>
      <c r="C139" s="100">
        <v>30</v>
      </c>
      <c r="D139" s="100">
        <v>30</v>
      </c>
      <c r="E139" t="s">
        <v>999</v>
      </c>
      <c r="H139">
        <f>IF('Раздел 9'!P22=SUM('Раздел 9'!P23:P26),0,1)</f>
        <v>0</v>
      </c>
    </row>
    <row r="140" spans="1:8" ht="12.75">
      <c r="A140" s="100">
        <f t="shared" si="1"/>
        <v>609549</v>
      </c>
      <c r="B140" s="100">
        <v>9</v>
      </c>
      <c r="C140" s="100">
        <v>31</v>
      </c>
      <c r="D140" s="100">
        <v>31</v>
      </c>
      <c r="E140" t="s">
        <v>1000</v>
      </c>
      <c r="H140">
        <f>IF('Раздел 9'!Q22=SUM('Раздел 9'!Q23:Q26),0,1)</f>
        <v>0</v>
      </c>
    </row>
    <row r="141" spans="1:8" ht="12.75">
      <c r="A141" s="100">
        <f t="shared" si="1"/>
        <v>609549</v>
      </c>
      <c r="B141" s="100">
        <v>9</v>
      </c>
      <c r="C141" s="100">
        <v>32</v>
      </c>
      <c r="D141" s="100">
        <v>32</v>
      </c>
      <c r="E141" t="s">
        <v>1001</v>
      </c>
      <c r="H141">
        <f>IF('Раздел 9'!R22=SUM('Раздел 9'!R23:R26),0,1)</f>
        <v>0</v>
      </c>
    </row>
    <row r="142" spans="1:8" ht="12.75">
      <c r="A142" s="100">
        <f t="shared" si="1"/>
        <v>609549</v>
      </c>
      <c r="B142" s="100">
        <v>9</v>
      </c>
      <c r="C142" s="100">
        <v>33</v>
      </c>
      <c r="D142" s="100">
        <v>33</v>
      </c>
      <c r="E142" t="s">
        <v>1002</v>
      </c>
      <c r="H142">
        <f>IF('Раздел 9'!S22=SUM('Раздел 9'!S23:S26),0,1)</f>
        <v>0</v>
      </c>
    </row>
    <row r="143" spans="1:8" ht="12.75">
      <c r="A143" s="100">
        <f t="shared" si="1"/>
        <v>609549</v>
      </c>
      <c r="B143" s="100">
        <v>9</v>
      </c>
      <c r="C143" s="100">
        <v>34</v>
      </c>
      <c r="D143" s="100">
        <v>34</v>
      </c>
      <c r="E143" t="s">
        <v>1003</v>
      </c>
      <c r="H143">
        <f>IF('Раздел 9'!T22=SUM('Раздел 9'!T23:T26),0,1)</f>
        <v>0</v>
      </c>
    </row>
    <row r="144" spans="1:8" ht="12.75">
      <c r="A144" s="100">
        <f t="shared" si="1"/>
        <v>609549</v>
      </c>
      <c r="B144" s="100">
        <v>9</v>
      </c>
      <c r="C144" s="100">
        <v>35</v>
      </c>
      <c r="D144" s="100">
        <v>35</v>
      </c>
      <c r="E144" t="s">
        <v>1004</v>
      </c>
      <c r="H144">
        <f>IF('Раздел 9'!U22=SUM('Раздел 9'!U23:U26),0,1)</f>
        <v>0</v>
      </c>
    </row>
    <row r="145" spans="1:8" ht="12.75">
      <c r="A145" s="100">
        <f t="shared" si="1"/>
        <v>609549</v>
      </c>
      <c r="B145" s="100">
        <v>9</v>
      </c>
      <c r="C145" s="100">
        <v>36</v>
      </c>
      <c r="D145" s="100">
        <v>36</v>
      </c>
      <c r="E145" t="s">
        <v>1005</v>
      </c>
      <c r="H145">
        <f>IF('Раздел 9'!V22=SUM('Раздел 9'!V23:V26),0,1)</f>
        <v>0</v>
      </c>
    </row>
    <row r="146" spans="1:8" ht="12.75">
      <c r="A146" s="100">
        <f t="shared" si="1"/>
        <v>609549</v>
      </c>
      <c r="B146" s="100">
        <v>9</v>
      </c>
      <c r="C146" s="100">
        <v>37</v>
      </c>
      <c r="D146" s="100">
        <v>37</v>
      </c>
      <c r="E146" t="s">
        <v>1006</v>
      </c>
      <c r="H146">
        <f>IF('Раздел 9'!W22=SUM('Раздел 9'!W23:W26),0,1)</f>
        <v>0</v>
      </c>
    </row>
    <row r="147" spans="1:8" ht="12.75">
      <c r="A147" s="100">
        <f t="shared" si="1"/>
        <v>609549</v>
      </c>
      <c r="B147" s="100">
        <v>9</v>
      </c>
      <c r="C147" s="100">
        <v>38</v>
      </c>
      <c r="D147" s="100">
        <v>38</v>
      </c>
      <c r="E147" t="s">
        <v>1007</v>
      </c>
      <c r="H147">
        <f>IF('Раздел 9'!X22=SUM('Раздел 9'!X23:X26),0,1)</f>
        <v>0</v>
      </c>
    </row>
    <row r="148" spans="1:8" ht="12.75">
      <c r="A148" s="100">
        <f t="shared" si="1"/>
        <v>609549</v>
      </c>
      <c r="B148" s="100">
        <v>9</v>
      </c>
      <c r="C148" s="100">
        <v>39</v>
      </c>
      <c r="D148" s="100">
        <v>39</v>
      </c>
      <c r="E148" t="s">
        <v>1008</v>
      </c>
      <c r="H148">
        <f>IF('Раздел 9'!Y22=SUM('Раздел 9'!Y23:Y26),0,1)</f>
        <v>0</v>
      </c>
    </row>
    <row r="149" spans="1:8" ht="12.75">
      <c r="A149" s="100">
        <f t="shared" si="1"/>
        <v>609549</v>
      </c>
      <c r="B149" s="100">
        <v>9</v>
      </c>
      <c r="C149" s="100">
        <v>40</v>
      </c>
      <c r="D149" s="100">
        <v>40</v>
      </c>
      <c r="E149" t="s">
        <v>1009</v>
      </c>
      <c r="H149">
        <f>IF('Раздел 9'!Z22=SUM('Раздел 9'!Z23:Z26),0,1)</f>
        <v>0</v>
      </c>
    </row>
    <row r="150" spans="1:8" ht="12.75">
      <c r="A150" s="100">
        <f t="shared" si="1"/>
        <v>609549</v>
      </c>
      <c r="B150" s="100">
        <v>9</v>
      </c>
      <c r="C150" s="100">
        <v>41</v>
      </c>
      <c r="D150" s="100">
        <v>41</v>
      </c>
      <c r="E150" t="s">
        <v>1010</v>
      </c>
      <c r="H150">
        <f>IF('Раздел 9'!AA22=SUM('Раздел 9'!AA23:AA26),0,1)</f>
        <v>0</v>
      </c>
    </row>
    <row r="151" spans="1:8" ht="12.75">
      <c r="A151" s="100">
        <f t="shared" si="1"/>
        <v>609549</v>
      </c>
      <c r="B151" s="100">
        <v>9</v>
      </c>
      <c r="C151" s="100">
        <v>42</v>
      </c>
      <c r="D151" s="100">
        <v>42</v>
      </c>
      <c r="E151" t="s">
        <v>1011</v>
      </c>
      <c r="H151">
        <f>IF('Раздел 9'!AB22=SUM('Раздел 9'!AB23:AB26),0,1)</f>
        <v>0</v>
      </c>
    </row>
    <row r="152" spans="1:8" ht="12.75">
      <c r="A152" s="100">
        <f t="shared" si="1"/>
        <v>609549</v>
      </c>
      <c r="B152" s="100">
        <v>9</v>
      </c>
      <c r="C152" s="100">
        <v>43</v>
      </c>
      <c r="D152" s="100">
        <v>43</v>
      </c>
      <c r="E152" t="s">
        <v>1012</v>
      </c>
      <c r="H152">
        <f>IF('Раздел 9'!AC22=SUM('Раздел 9'!AC23:AC26),0,1)</f>
        <v>0</v>
      </c>
    </row>
    <row r="153" spans="1:8" ht="12.75">
      <c r="A153" s="100">
        <f t="shared" si="1"/>
        <v>609549</v>
      </c>
      <c r="B153" s="100">
        <v>9</v>
      </c>
      <c r="C153" s="100">
        <v>44</v>
      </c>
      <c r="D153" s="100">
        <v>44</v>
      </c>
      <c r="E153" t="s">
        <v>1013</v>
      </c>
      <c r="H153">
        <f>IF('Раздел 9'!AD22=SUM('Раздел 9'!AD23:AD26),0,1)</f>
        <v>0</v>
      </c>
    </row>
    <row r="154" spans="1:8" ht="12.75">
      <c r="A154" s="100">
        <f aca="true" t="shared" si="2" ref="A154:A217">P_3</f>
        <v>609549</v>
      </c>
      <c r="B154" s="100">
        <v>9</v>
      </c>
      <c r="C154" s="100">
        <v>45</v>
      </c>
      <c r="D154" s="100">
        <v>45</v>
      </c>
      <c r="E154" t="s">
        <v>1014</v>
      </c>
      <c r="H154">
        <f>IF('Раздел 9'!AE22=SUM('Раздел 9'!AE23:AE26),0,1)</f>
        <v>0</v>
      </c>
    </row>
    <row r="155" spans="1:8" ht="12.75">
      <c r="A155" s="100">
        <f t="shared" si="2"/>
        <v>609549</v>
      </c>
      <c r="B155" s="100">
        <v>9</v>
      </c>
      <c r="C155" s="100">
        <v>46</v>
      </c>
      <c r="D155" s="100">
        <v>46</v>
      </c>
      <c r="E155" t="s">
        <v>1015</v>
      </c>
      <c r="H155">
        <f>IF('Раздел 9'!AF22=SUM('Раздел 9'!AF23:AF26),0,1)</f>
        <v>0</v>
      </c>
    </row>
    <row r="156" spans="1:8" ht="12.75">
      <c r="A156" s="100">
        <f t="shared" si="2"/>
        <v>609549</v>
      </c>
      <c r="B156" s="100">
        <v>9</v>
      </c>
      <c r="C156" s="100">
        <v>47</v>
      </c>
      <c r="D156" s="100">
        <v>47</v>
      </c>
      <c r="E156" t="s">
        <v>1016</v>
      </c>
      <c r="H156">
        <f>IF('Раздел 9'!AG22=SUM('Раздел 9'!AG23:AG26),0,1)</f>
        <v>0</v>
      </c>
    </row>
    <row r="157" spans="1:8" ht="12.75">
      <c r="A157" s="100">
        <f t="shared" si="2"/>
        <v>609549</v>
      </c>
      <c r="B157" s="100">
        <v>9</v>
      </c>
      <c r="C157" s="100">
        <v>48</v>
      </c>
      <c r="D157" s="100">
        <v>48</v>
      </c>
      <c r="E157" t="s">
        <v>560</v>
      </c>
      <c r="H157">
        <f>IF('Раздел 9'!AH22=SUM('Раздел 9'!AH23:AH26),0,1)</f>
        <v>0</v>
      </c>
    </row>
    <row r="158" spans="1:8" ht="12.75">
      <c r="A158" s="100">
        <f t="shared" si="2"/>
        <v>609549</v>
      </c>
      <c r="B158" s="100">
        <v>9</v>
      </c>
      <c r="C158" s="100">
        <v>49</v>
      </c>
      <c r="D158" s="100">
        <v>49</v>
      </c>
      <c r="E158" t="s">
        <v>561</v>
      </c>
      <c r="H158">
        <f>IF('Раздел 9'!AI22=SUM('Раздел 9'!AI23:AI26),0,1)</f>
        <v>0</v>
      </c>
    </row>
    <row r="159" spans="1:8" ht="12.75">
      <c r="A159" s="100">
        <f t="shared" si="2"/>
        <v>609549</v>
      </c>
      <c r="B159" s="100">
        <v>9</v>
      </c>
      <c r="C159" s="100">
        <v>50</v>
      </c>
      <c r="D159" s="100">
        <v>50</v>
      </c>
      <c r="E159" t="s">
        <v>562</v>
      </c>
      <c r="H159">
        <f>IF('Раздел 9'!AJ22=SUM('Раздел 9'!AJ23:AJ26),0,1)</f>
        <v>0</v>
      </c>
    </row>
    <row r="160" spans="1:8" ht="12.75">
      <c r="A160" s="100">
        <f t="shared" si="2"/>
        <v>609549</v>
      </c>
      <c r="B160" s="100">
        <v>9</v>
      </c>
      <c r="C160" s="100">
        <v>51</v>
      </c>
      <c r="D160" s="100">
        <v>51</v>
      </c>
      <c r="E160" t="s">
        <v>563</v>
      </c>
      <c r="H160">
        <f>IF('Раздел 9'!AK22=SUM('Раздел 9'!AK23:AK26),0,1)</f>
        <v>0</v>
      </c>
    </row>
    <row r="161" spans="1:8" ht="12.75">
      <c r="A161" s="100">
        <f t="shared" si="2"/>
        <v>609549</v>
      </c>
      <c r="B161" s="100">
        <v>9</v>
      </c>
      <c r="C161" s="100">
        <v>52</v>
      </c>
      <c r="D161" s="100">
        <v>52</v>
      </c>
      <c r="E161" t="s">
        <v>564</v>
      </c>
      <c r="H161">
        <f>IF('Раздел 9'!AL22=SUM('Раздел 9'!AL23:AL26),0,1)</f>
        <v>0</v>
      </c>
    </row>
    <row r="162" spans="1:8" ht="12.75">
      <c r="A162" s="100">
        <f t="shared" si="2"/>
        <v>609549</v>
      </c>
      <c r="B162" s="100">
        <v>9</v>
      </c>
      <c r="C162" s="100">
        <v>53</v>
      </c>
      <c r="D162" s="100">
        <v>53</v>
      </c>
      <c r="E162" t="s">
        <v>565</v>
      </c>
      <c r="H162">
        <f>IF('Раздел 9'!AM22=SUM('Раздел 9'!AM23:AM26),0,1)</f>
        <v>0</v>
      </c>
    </row>
    <row r="163" spans="1:8" ht="12.75">
      <c r="A163" s="100">
        <f t="shared" si="2"/>
        <v>609549</v>
      </c>
      <c r="B163" s="100">
        <v>9</v>
      </c>
      <c r="C163" s="100">
        <v>54</v>
      </c>
      <c r="D163" s="100">
        <v>54</v>
      </c>
      <c r="E163" t="s">
        <v>566</v>
      </c>
      <c r="H163">
        <f>IF('Раздел 9'!AN22=SUM('Раздел 9'!AN23:AN26),0,1)</f>
        <v>0</v>
      </c>
    </row>
    <row r="164" spans="1:8" ht="12.75">
      <c r="A164" s="100">
        <f t="shared" si="2"/>
        <v>609549</v>
      </c>
      <c r="B164" s="100">
        <v>9</v>
      </c>
      <c r="C164" s="100">
        <v>55</v>
      </c>
      <c r="D164" s="100">
        <v>55</v>
      </c>
      <c r="E164" t="s">
        <v>567</v>
      </c>
      <c r="H164">
        <f>IF('Раздел 9'!AO22=SUM('Раздел 9'!AO23:AO26),0,1)</f>
        <v>0</v>
      </c>
    </row>
    <row r="165" spans="1:8" ht="12.75">
      <c r="A165" s="100">
        <f t="shared" si="2"/>
        <v>609549</v>
      </c>
      <c r="B165" s="100">
        <v>9</v>
      </c>
      <c r="C165" s="100">
        <v>56</v>
      </c>
      <c r="D165" s="100">
        <v>56</v>
      </c>
      <c r="E165" t="s">
        <v>568</v>
      </c>
      <c r="H165">
        <f>IF('Раздел 9'!AP22=SUM('Раздел 9'!AP23:AP26),0,1)</f>
        <v>0</v>
      </c>
    </row>
    <row r="166" spans="1:8" ht="12.75">
      <c r="A166" s="100">
        <f t="shared" si="2"/>
        <v>609549</v>
      </c>
      <c r="B166" s="100">
        <v>9</v>
      </c>
      <c r="C166" s="100">
        <v>57</v>
      </c>
      <c r="D166" s="100">
        <v>57</v>
      </c>
      <c r="E166" t="s">
        <v>569</v>
      </c>
      <c r="H166">
        <f>IF('Раздел 9'!AQ22=SUM('Раздел 9'!AQ23:AQ26),0,1)</f>
        <v>0</v>
      </c>
    </row>
    <row r="167" spans="1:8" ht="12.75">
      <c r="A167" s="100">
        <f t="shared" si="2"/>
        <v>609549</v>
      </c>
      <c r="B167" s="100">
        <v>9</v>
      </c>
      <c r="C167" s="100">
        <v>58</v>
      </c>
      <c r="D167" s="100">
        <v>58</v>
      </c>
      <c r="E167" t="s">
        <v>570</v>
      </c>
      <c r="H167">
        <f>IF('Раздел 9'!P27=SUM('Раздел 9'!P28,'Раздел 9'!P48:P54),0,1)</f>
        <v>0</v>
      </c>
    </row>
    <row r="168" spans="1:8" ht="12.75">
      <c r="A168" s="100">
        <f t="shared" si="2"/>
        <v>609549</v>
      </c>
      <c r="B168" s="100">
        <v>9</v>
      </c>
      <c r="C168" s="100">
        <v>59</v>
      </c>
      <c r="D168" s="100">
        <v>59</v>
      </c>
      <c r="E168" t="s">
        <v>571</v>
      </c>
      <c r="H168">
        <f>IF('Раздел 9'!Q27=SUM('Раздел 9'!Q28,'Раздел 9'!Q48:Q54),0,1)</f>
        <v>0</v>
      </c>
    </row>
    <row r="169" spans="1:8" ht="12.75">
      <c r="A169" s="100">
        <f t="shared" si="2"/>
        <v>609549</v>
      </c>
      <c r="B169" s="100">
        <v>9</v>
      </c>
      <c r="C169" s="100">
        <v>60</v>
      </c>
      <c r="D169" s="100">
        <v>60</v>
      </c>
      <c r="E169" t="s">
        <v>583</v>
      </c>
      <c r="H169">
        <f>IF('Раздел 9'!R27=SUM('Раздел 9'!R28,'Раздел 9'!R48:R54),0,1)</f>
        <v>0</v>
      </c>
    </row>
    <row r="170" spans="1:8" ht="12.75">
      <c r="A170" s="100">
        <f t="shared" si="2"/>
        <v>609549</v>
      </c>
      <c r="B170" s="100">
        <v>9</v>
      </c>
      <c r="C170" s="100">
        <v>61</v>
      </c>
      <c r="D170" s="100">
        <v>61</v>
      </c>
      <c r="E170" t="s">
        <v>584</v>
      </c>
      <c r="H170">
        <f>IF('Раздел 9'!S27=SUM('Раздел 9'!S28,'Раздел 9'!S48:S54),0,1)</f>
        <v>0</v>
      </c>
    </row>
    <row r="171" spans="1:8" ht="12.75">
      <c r="A171" s="100">
        <f t="shared" si="2"/>
        <v>609549</v>
      </c>
      <c r="B171" s="100">
        <v>9</v>
      </c>
      <c r="C171" s="100">
        <v>62</v>
      </c>
      <c r="D171" s="100">
        <v>62</v>
      </c>
      <c r="E171" t="s">
        <v>1027</v>
      </c>
      <c r="H171">
        <f>IF('Раздел 9'!T27=SUM('Раздел 9'!T28,'Раздел 9'!T48:T54),0,1)</f>
        <v>0</v>
      </c>
    </row>
    <row r="172" spans="1:8" ht="12.75">
      <c r="A172" s="100">
        <f t="shared" si="2"/>
        <v>609549</v>
      </c>
      <c r="B172" s="100">
        <v>9</v>
      </c>
      <c r="C172" s="100">
        <v>63</v>
      </c>
      <c r="D172" s="100">
        <v>63</v>
      </c>
      <c r="E172" t="s">
        <v>1028</v>
      </c>
      <c r="H172">
        <f>IF('Раздел 9'!U27=SUM('Раздел 9'!U28,'Раздел 9'!U48:U54),0,1)</f>
        <v>0</v>
      </c>
    </row>
    <row r="173" spans="1:8" ht="12.75">
      <c r="A173" s="100">
        <f t="shared" si="2"/>
        <v>609549</v>
      </c>
      <c r="B173" s="100">
        <v>9</v>
      </c>
      <c r="C173" s="100">
        <v>64</v>
      </c>
      <c r="D173" s="100">
        <v>64</v>
      </c>
      <c r="E173" t="s">
        <v>1029</v>
      </c>
      <c r="H173">
        <f>IF('Раздел 9'!V27=SUM('Раздел 9'!V28,'Раздел 9'!V48:V54),0,1)</f>
        <v>0</v>
      </c>
    </row>
    <row r="174" spans="1:8" ht="12.75">
      <c r="A174" s="100">
        <f t="shared" si="2"/>
        <v>609549</v>
      </c>
      <c r="B174" s="100">
        <v>9</v>
      </c>
      <c r="C174" s="100">
        <v>65</v>
      </c>
      <c r="D174" s="100">
        <v>65</v>
      </c>
      <c r="E174" t="s">
        <v>1018</v>
      </c>
      <c r="H174">
        <f>IF('Раздел 9'!W27=SUM('Раздел 9'!W28,'Раздел 9'!W48:W54),0,1)</f>
        <v>0</v>
      </c>
    </row>
    <row r="175" spans="1:8" ht="12.75">
      <c r="A175" s="100">
        <f t="shared" si="2"/>
        <v>609549</v>
      </c>
      <c r="B175" s="100">
        <v>9</v>
      </c>
      <c r="C175" s="100">
        <v>66</v>
      </c>
      <c r="D175" s="100">
        <v>66</v>
      </c>
      <c r="E175" t="s">
        <v>1019</v>
      </c>
      <c r="H175">
        <f>IF('Раздел 9'!X27=SUM('Раздел 9'!X28,'Раздел 9'!X48:X54),0,1)</f>
        <v>0</v>
      </c>
    </row>
    <row r="176" spans="1:8" ht="12.75">
      <c r="A176" s="100">
        <f t="shared" si="2"/>
        <v>609549</v>
      </c>
      <c r="B176" s="100">
        <v>9</v>
      </c>
      <c r="C176" s="100">
        <v>67</v>
      </c>
      <c r="D176" s="100">
        <v>67</v>
      </c>
      <c r="E176" t="s">
        <v>1020</v>
      </c>
      <c r="H176">
        <f>IF('Раздел 9'!Y27=SUM('Раздел 9'!Y28,'Раздел 9'!Y48:Y54),0,1)</f>
        <v>0</v>
      </c>
    </row>
    <row r="177" spans="1:8" ht="12.75">
      <c r="A177" s="100">
        <f t="shared" si="2"/>
        <v>609549</v>
      </c>
      <c r="B177" s="100">
        <v>9</v>
      </c>
      <c r="C177" s="100">
        <v>68</v>
      </c>
      <c r="D177" s="100">
        <v>68</v>
      </c>
      <c r="E177" t="s">
        <v>1021</v>
      </c>
      <c r="H177">
        <f>IF('Раздел 9'!Z27=SUM('Раздел 9'!Z28,'Раздел 9'!Z48:Z54),0,1)</f>
        <v>0</v>
      </c>
    </row>
    <row r="178" spans="1:8" ht="12.75">
      <c r="A178" s="100">
        <f t="shared" si="2"/>
        <v>609549</v>
      </c>
      <c r="B178" s="100">
        <v>9</v>
      </c>
      <c r="C178" s="100">
        <v>69</v>
      </c>
      <c r="D178" s="100">
        <v>69</v>
      </c>
      <c r="E178" t="s">
        <v>1022</v>
      </c>
      <c r="H178">
        <f>IF('Раздел 9'!AA27=SUM('Раздел 9'!AA28,'Раздел 9'!AA48:AA54),0,1)</f>
        <v>0</v>
      </c>
    </row>
    <row r="179" spans="1:8" ht="12.75">
      <c r="A179" s="100">
        <f t="shared" si="2"/>
        <v>609549</v>
      </c>
      <c r="B179" s="100">
        <v>9</v>
      </c>
      <c r="C179" s="100">
        <v>70</v>
      </c>
      <c r="D179" s="100">
        <v>70</v>
      </c>
      <c r="E179" t="s">
        <v>1023</v>
      </c>
      <c r="H179">
        <f>IF('Раздел 9'!AB27=SUM('Раздел 9'!AB28,'Раздел 9'!AB48:AB54),0,1)</f>
        <v>0</v>
      </c>
    </row>
    <row r="180" spans="1:8" ht="12.75">
      <c r="A180" s="100">
        <f t="shared" si="2"/>
        <v>609549</v>
      </c>
      <c r="B180" s="100">
        <v>9</v>
      </c>
      <c r="C180" s="100">
        <v>71</v>
      </c>
      <c r="D180" s="100">
        <v>71</v>
      </c>
      <c r="E180" t="s">
        <v>1024</v>
      </c>
      <c r="H180">
        <f>IF('Раздел 9'!AC27=SUM('Раздел 9'!AC28,'Раздел 9'!AC48:AC54),0,1)</f>
        <v>0</v>
      </c>
    </row>
    <row r="181" spans="1:8" ht="12.75">
      <c r="A181" s="100">
        <f t="shared" si="2"/>
        <v>609549</v>
      </c>
      <c r="B181" s="100">
        <v>9</v>
      </c>
      <c r="C181" s="100">
        <v>72</v>
      </c>
      <c r="D181" s="100">
        <v>72</v>
      </c>
      <c r="E181" t="s">
        <v>1025</v>
      </c>
      <c r="H181">
        <f>IF('Раздел 9'!AD27=SUM('Раздел 9'!AD28,'Раздел 9'!AD48:AD54),0,1)</f>
        <v>0</v>
      </c>
    </row>
    <row r="182" spans="1:8" ht="12.75">
      <c r="A182" s="100">
        <f t="shared" si="2"/>
        <v>609549</v>
      </c>
      <c r="B182" s="100">
        <v>9</v>
      </c>
      <c r="C182" s="100">
        <v>73</v>
      </c>
      <c r="D182" s="100">
        <v>73</v>
      </c>
      <c r="E182" t="s">
        <v>1026</v>
      </c>
      <c r="H182">
        <f>IF('Раздел 9'!AE27=SUM('Раздел 9'!AE28,'Раздел 9'!AE48:AE54),0,1)</f>
        <v>0</v>
      </c>
    </row>
    <row r="183" spans="1:8" ht="12.75">
      <c r="A183" s="100">
        <f t="shared" si="2"/>
        <v>609549</v>
      </c>
      <c r="B183" s="100">
        <v>9</v>
      </c>
      <c r="C183" s="100">
        <v>74</v>
      </c>
      <c r="D183" s="100">
        <v>74</v>
      </c>
      <c r="E183" t="s">
        <v>235</v>
      </c>
      <c r="H183">
        <f>IF('Раздел 9'!AF27=SUM('Раздел 9'!AF28,'Раздел 9'!AF48:AF54),0,1)</f>
        <v>0</v>
      </c>
    </row>
    <row r="184" spans="1:8" ht="12.75">
      <c r="A184" s="100">
        <f t="shared" si="2"/>
        <v>609549</v>
      </c>
      <c r="B184" s="100">
        <v>9</v>
      </c>
      <c r="C184" s="100">
        <v>75</v>
      </c>
      <c r="D184" s="100">
        <v>75</v>
      </c>
      <c r="E184" t="s">
        <v>236</v>
      </c>
      <c r="H184">
        <f>IF('Раздел 9'!AG27=SUM('Раздел 9'!AG28,'Раздел 9'!AG48:AG54),0,1)</f>
        <v>0</v>
      </c>
    </row>
    <row r="185" spans="1:8" ht="12.75">
      <c r="A185" s="100">
        <f t="shared" si="2"/>
        <v>609549</v>
      </c>
      <c r="B185" s="100">
        <v>9</v>
      </c>
      <c r="C185" s="100">
        <v>76</v>
      </c>
      <c r="D185" s="100">
        <v>76</v>
      </c>
      <c r="E185" t="s">
        <v>237</v>
      </c>
      <c r="H185">
        <f>IF('Раздел 9'!AH27=SUM('Раздел 9'!AH28,'Раздел 9'!AH48:AH54),0,1)</f>
        <v>0</v>
      </c>
    </row>
    <row r="186" spans="1:8" ht="12.75">
      <c r="A186" s="100">
        <f t="shared" si="2"/>
        <v>609549</v>
      </c>
      <c r="B186" s="100">
        <v>9</v>
      </c>
      <c r="C186" s="100">
        <v>77</v>
      </c>
      <c r="D186" s="100">
        <v>77</v>
      </c>
      <c r="E186" t="s">
        <v>238</v>
      </c>
      <c r="H186">
        <f>IF('Раздел 9'!AI27=SUM('Раздел 9'!AI28,'Раздел 9'!AI48:AI54),0,1)</f>
        <v>0</v>
      </c>
    </row>
    <row r="187" spans="1:8" ht="12.75">
      <c r="A187" s="100">
        <f t="shared" si="2"/>
        <v>609549</v>
      </c>
      <c r="B187" s="100">
        <v>9</v>
      </c>
      <c r="C187" s="100">
        <v>78</v>
      </c>
      <c r="D187" s="100">
        <v>78</v>
      </c>
      <c r="E187" t="s">
        <v>239</v>
      </c>
      <c r="H187">
        <f>IF('Раздел 9'!AJ27=SUM('Раздел 9'!AJ28,'Раздел 9'!AJ48:AJ54),0,1)</f>
        <v>0</v>
      </c>
    </row>
    <row r="188" spans="1:8" ht="12.75">
      <c r="A188" s="100">
        <f t="shared" si="2"/>
        <v>609549</v>
      </c>
      <c r="B188" s="100">
        <v>9</v>
      </c>
      <c r="C188" s="100">
        <v>79</v>
      </c>
      <c r="D188" s="100">
        <v>79</v>
      </c>
      <c r="E188" t="s">
        <v>240</v>
      </c>
      <c r="H188">
        <f>IF('Раздел 9'!AK27=SUM('Раздел 9'!AK28,'Раздел 9'!AK48:AK54),0,1)</f>
        <v>0</v>
      </c>
    </row>
    <row r="189" spans="1:8" ht="12.75">
      <c r="A189" s="100">
        <f t="shared" si="2"/>
        <v>609549</v>
      </c>
      <c r="B189" s="100">
        <v>9</v>
      </c>
      <c r="C189" s="100">
        <v>80</v>
      </c>
      <c r="D189" s="100">
        <v>80</v>
      </c>
      <c r="E189" t="s">
        <v>241</v>
      </c>
      <c r="H189">
        <f>IF('Раздел 9'!AL27=SUM('Раздел 9'!AL28,'Раздел 9'!AL48:AL54),0,1)</f>
        <v>0</v>
      </c>
    </row>
    <row r="190" spans="1:8" ht="12.75">
      <c r="A190" s="100">
        <f t="shared" si="2"/>
        <v>609549</v>
      </c>
      <c r="B190" s="100">
        <v>9</v>
      </c>
      <c r="C190" s="100">
        <v>81</v>
      </c>
      <c r="D190" s="100">
        <v>81</v>
      </c>
      <c r="E190" t="s">
        <v>242</v>
      </c>
      <c r="H190">
        <f>IF('Раздел 9'!AM27=SUM('Раздел 9'!AM28,'Раздел 9'!AM48:AM54),0,1)</f>
        <v>0</v>
      </c>
    </row>
    <row r="191" spans="1:8" ht="12.75">
      <c r="A191" s="100">
        <f t="shared" si="2"/>
        <v>609549</v>
      </c>
      <c r="B191" s="100">
        <v>9</v>
      </c>
      <c r="C191" s="100">
        <v>82</v>
      </c>
      <c r="D191" s="100">
        <v>82</v>
      </c>
      <c r="E191" t="s">
        <v>243</v>
      </c>
      <c r="H191">
        <f>IF('Раздел 9'!AN27=SUM('Раздел 9'!AN28,'Раздел 9'!AN48:AN54),0,1)</f>
        <v>0</v>
      </c>
    </row>
    <row r="192" spans="1:8" ht="12.75">
      <c r="A192" s="100">
        <f t="shared" si="2"/>
        <v>609549</v>
      </c>
      <c r="B192" s="100">
        <v>9</v>
      </c>
      <c r="C192" s="100">
        <v>83</v>
      </c>
      <c r="D192" s="100">
        <v>83</v>
      </c>
      <c r="E192" t="s">
        <v>244</v>
      </c>
      <c r="H192">
        <f>IF('Раздел 9'!AO27=SUM('Раздел 9'!AO28,'Раздел 9'!AO48:AO54),0,1)</f>
        <v>0</v>
      </c>
    </row>
    <row r="193" spans="1:8" ht="12.75">
      <c r="A193" s="100">
        <f t="shared" si="2"/>
        <v>609549</v>
      </c>
      <c r="B193" s="100">
        <v>9</v>
      </c>
      <c r="C193" s="100">
        <v>84</v>
      </c>
      <c r="D193" s="100">
        <v>84</v>
      </c>
      <c r="E193" t="s">
        <v>245</v>
      </c>
      <c r="H193">
        <f>IF('Раздел 9'!AP27=SUM('Раздел 9'!AP28,'Раздел 9'!AP48:AP54),0,1)</f>
        <v>0</v>
      </c>
    </row>
    <row r="194" spans="1:8" ht="12.75">
      <c r="A194" s="100">
        <f t="shared" si="2"/>
        <v>609549</v>
      </c>
      <c r="B194" s="100">
        <v>9</v>
      </c>
      <c r="C194" s="100">
        <v>85</v>
      </c>
      <c r="D194" s="100">
        <v>85</v>
      </c>
      <c r="E194" t="s">
        <v>246</v>
      </c>
      <c r="H194">
        <f>IF('Раздел 9'!AQ27=SUM('Раздел 9'!AQ28,'Раздел 9'!AQ48:AQ54),0,1)</f>
        <v>0</v>
      </c>
    </row>
    <row r="195" spans="1:8" ht="12.75">
      <c r="A195" s="100">
        <f t="shared" si="2"/>
        <v>609549</v>
      </c>
      <c r="B195" s="100">
        <v>9</v>
      </c>
      <c r="C195" s="100">
        <v>86</v>
      </c>
      <c r="D195" s="100">
        <v>86</v>
      </c>
      <c r="E195" t="s">
        <v>247</v>
      </c>
      <c r="H195">
        <f>IF('Раздел 9'!P28=SUM('Раздел 9'!P29:P47),0,1)</f>
        <v>0</v>
      </c>
    </row>
    <row r="196" spans="1:8" ht="12.75">
      <c r="A196" s="100">
        <f t="shared" si="2"/>
        <v>609549</v>
      </c>
      <c r="B196" s="100">
        <v>9</v>
      </c>
      <c r="C196" s="100">
        <v>87</v>
      </c>
      <c r="D196" s="100">
        <v>87</v>
      </c>
      <c r="E196" t="s">
        <v>248</v>
      </c>
      <c r="H196">
        <f>IF('Раздел 9'!Q28=SUM('Раздел 9'!Q29:Q47),0,1)</f>
        <v>0</v>
      </c>
    </row>
    <row r="197" spans="1:8" ht="12.75">
      <c r="A197" s="100">
        <f t="shared" si="2"/>
        <v>609549</v>
      </c>
      <c r="B197" s="100">
        <v>9</v>
      </c>
      <c r="C197" s="100">
        <v>88</v>
      </c>
      <c r="D197" s="100">
        <v>88</v>
      </c>
      <c r="E197" t="s">
        <v>249</v>
      </c>
      <c r="H197">
        <f>IF('Раздел 9'!R28=SUM('Раздел 9'!R29:R47),0,1)</f>
        <v>0</v>
      </c>
    </row>
    <row r="198" spans="1:8" ht="12.75">
      <c r="A198" s="100">
        <f t="shared" si="2"/>
        <v>609549</v>
      </c>
      <c r="B198" s="100">
        <v>9</v>
      </c>
      <c r="C198" s="100">
        <v>89</v>
      </c>
      <c r="D198" s="100">
        <v>89</v>
      </c>
      <c r="E198" t="s">
        <v>250</v>
      </c>
      <c r="H198">
        <f>IF('Раздел 9'!S28=SUM('Раздел 9'!S29:S47),0,1)</f>
        <v>0</v>
      </c>
    </row>
    <row r="199" spans="1:8" ht="12.75">
      <c r="A199" s="100">
        <f t="shared" si="2"/>
        <v>609549</v>
      </c>
      <c r="B199" s="100">
        <v>9</v>
      </c>
      <c r="C199" s="100">
        <v>90</v>
      </c>
      <c r="D199" s="100">
        <v>90</v>
      </c>
      <c r="E199" t="s">
        <v>251</v>
      </c>
      <c r="H199">
        <f>IF('Раздел 9'!T28=SUM('Раздел 9'!T29:T47),0,1)</f>
        <v>0</v>
      </c>
    </row>
    <row r="200" spans="1:8" ht="12.75">
      <c r="A200" s="100">
        <f t="shared" si="2"/>
        <v>609549</v>
      </c>
      <c r="B200" s="100">
        <v>9</v>
      </c>
      <c r="C200" s="100">
        <v>91</v>
      </c>
      <c r="D200" s="100">
        <v>91</v>
      </c>
      <c r="E200" t="s">
        <v>644</v>
      </c>
      <c r="H200">
        <f>IF('Раздел 9'!U28=SUM('Раздел 9'!U29:U47),0,1)</f>
        <v>0</v>
      </c>
    </row>
    <row r="201" spans="1:8" ht="12.75">
      <c r="A201" s="100">
        <f t="shared" si="2"/>
        <v>609549</v>
      </c>
      <c r="B201" s="100">
        <v>9</v>
      </c>
      <c r="C201" s="100">
        <v>92</v>
      </c>
      <c r="D201" s="100">
        <v>92</v>
      </c>
      <c r="E201" t="s">
        <v>645</v>
      </c>
      <c r="H201">
        <f>IF('Раздел 9'!V28=SUM('Раздел 9'!V29:V47),0,1)</f>
        <v>0</v>
      </c>
    </row>
    <row r="202" spans="1:8" ht="12.75">
      <c r="A202" s="100">
        <f t="shared" si="2"/>
        <v>609549</v>
      </c>
      <c r="B202" s="100">
        <v>9</v>
      </c>
      <c r="C202" s="100">
        <v>93</v>
      </c>
      <c r="D202" s="100">
        <v>93</v>
      </c>
      <c r="E202" t="s">
        <v>968</v>
      </c>
      <c r="H202">
        <f>IF('Раздел 9'!W28=SUM('Раздел 9'!W29:W47),0,1)</f>
        <v>0</v>
      </c>
    </row>
    <row r="203" spans="1:8" ht="12.75">
      <c r="A203" s="100">
        <f t="shared" si="2"/>
        <v>609549</v>
      </c>
      <c r="B203" s="100">
        <v>9</v>
      </c>
      <c r="C203" s="100">
        <v>94</v>
      </c>
      <c r="D203" s="100">
        <v>94</v>
      </c>
      <c r="E203" t="s">
        <v>969</v>
      </c>
      <c r="H203">
        <f>IF('Раздел 9'!X28=SUM('Раздел 9'!X29:X47),0,1)</f>
        <v>0</v>
      </c>
    </row>
    <row r="204" spans="1:8" ht="12.75">
      <c r="A204" s="100">
        <f t="shared" si="2"/>
        <v>609549</v>
      </c>
      <c r="B204" s="100">
        <v>9</v>
      </c>
      <c r="C204" s="100">
        <v>95</v>
      </c>
      <c r="D204" s="100">
        <v>95</v>
      </c>
      <c r="E204" t="s">
        <v>662</v>
      </c>
      <c r="H204">
        <f>IF('Раздел 9'!Y28=SUM('Раздел 9'!Y29:Y47),0,1)</f>
        <v>0</v>
      </c>
    </row>
    <row r="205" spans="1:8" ht="12.75">
      <c r="A205" s="100">
        <f t="shared" si="2"/>
        <v>609549</v>
      </c>
      <c r="B205" s="100">
        <v>9</v>
      </c>
      <c r="C205" s="100">
        <v>96</v>
      </c>
      <c r="D205" s="100">
        <v>96</v>
      </c>
      <c r="E205" t="s">
        <v>663</v>
      </c>
      <c r="H205">
        <f>IF('Раздел 9'!Z28=SUM('Раздел 9'!Z29:Z47),0,1)</f>
        <v>0</v>
      </c>
    </row>
    <row r="206" spans="1:8" ht="12.75">
      <c r="A206" s="100">
        <f t="shared" si="2"/>
        <v>609549</v>
      </c>
      <c r="B206" s="100">
        <v>9</v>
      </c>
      <c r="C206" s="100">
        <v>97</v>
      </c>
      <c r="D206" s="100">
        <v>97</v>
      </c>
      <c r="E206" t="s">
        <v>664</v>
      </c>
      <c r="H206">
        <f>IF('Раздел 9'!AA28=SUM('Раздел 9'!AA29:AA47),0,1)</f>
        <v>0</v>
      </c>
    </row>
    <row r="207" spans="1:8" ht="12.75">
      <c r="A207" s="100">
        <f t="shared" si="2"/>
        <v>609549</v>
      </c>
      <c r="B207" s="100">
        <v>9</v>
      </c>
      <c r="C207" s="100">
        <v>98</v>
      </c>
      <c r="D207" s="100">
        <v>98</v>
      </c>
      <c r="E207" t="s">
        <v>665</v>
      </c>
      <c r="H207">
        <f>IF('Раздел 9'!AB28=SUM('Раздел 9'!AB29:AB47),0,1)</f>
        <v>0</v>
      </c>
    </row>
    <row r="208" spans="1:8" ht="12.75">
      <c r="A208" s="100">
        <f t="shared" si="2"/>
        <v>609549</v>
      </c>
      <c r="B208" s="100">
        <v>9</v>
      </c>
      <c r="C208" s="100">
        <v>99</v>
      </c>
      <c r="D208" s="100">
        <v>99</v>
      </c>
      <c r="E208" t="s">
        <v>666</v>
      </c>
      <c r="H208">
        <f>IF('Раздел 9'!AC28=SUM('Раздел 9'!AC29:AC47),0,1)</f>
        <v>0</v>
      </c>
    </row>
    <row r="209" spans="1:8" ht="12.75">
      <c r="A209" s="100">
        <f t="shared" si="2"/>
        <v>609549</v>
      </c>
      <c r="B209" s="100">
        <v>9</v>
      </c>
      <c r="C209" s="100">
        <v>100</v>
      </c>
      <c r="D209" s="100">
        <v>100</v>
      </c>
      <c r="E209" t="s">
        <v>1145</v>
      </c>
      <c r="H209">
        <f>IF('Раздел 9'!AD28=SUM('Раздел 9'!AD29:AD47),0,1)</f>
        <v>0</v>
      </c>
    </row>
    <row r="210" spans="1:8" ht="12.75">
      <c r="A210" s="100">
        <f t="shared" si="2"/>
        <v>609549</v>
      </c>
      <c r="B210" s="100">
        <v>9</v>
      </c>
      <c r="C210" s="100">
        <v>101</v>
      </c>
      <c r="D210" s="100">
        <v>101</v>
      </c>
      <c r="E210" t="s">
        <v>1146</v>
      </c>
      <c r="H210">
        <f>IF('Раздел 9'!AE28=SUM('Раздел 9'!AE29:AE47),0,1)</f>
        <v>0</v>
      </c>
    </row>
    <row r="211" spans="1:8" ht="12.75">
      <c r="A211" s="100">
        <f t="shared" si="2"/>
        <v>609549</v>
      </c>
      <c r="B211" s="100">
        <v>9</v>
      </c>
      <c r="C211" s="100">
        <v>102</v>
      </c>
      <c r="D211" s="100">
        <v>102</v>
      </c>
      <c r="E211" t="s">
        <v>1147</v>
      </c>
      <c r="H211">
        <f>IF('Раздел 9'!AF28=SUM('Раздел 9'!AF29:AF47),0,1)</f>
        <v>0</v>
      </c>
    </row>
    <row r="212" spans="1:8" ht="12.75">
      <c r="A212" s="100">
        <f t="shared" si="2"/>
        <v>609549</v>
      </c>
      <c r="B212" s="100">
        <v>9</v>
      </c>
      <c r="C212" s="100">
        <v>103</v>
      </c>
      <c r="D212" s="100">
        <v>103</v>
      </c>
      <c r="E212" t="s">
        <v>878</v>
      </c>
      <c r="H212">
        <f>IF('Раздел 9'!AG28=SUM('Раздел 9'!AG29:AG47),0,1)</f>
        <v>0</v>
      </c>
    </row>
    <row r="213" spans="1:8" ht="12.75">
      <c r="A213" s="100">
        <f t="shared" si="2"/>
        <v>609549</v>
      </c>
      <c r="B213" s="100">
        <v>9</v>
      </c>
      <c r="C213" s="100">
        <v>104</v>
      </c>
      <c r="D213" s="100">
        <v>104</v>
      </c>
      <c r="E213" t="s">
        <v>879</v>
      </c>
      <c r="H213">
        <f>IF('Раздел 9'!AH28=SUM('Раздел 9'!AH29:AH47),0,1)</f>
        <v>0</v>
      </c>
    </row>
    <row r="214" spans="1:8" ht="12.75">
      <c r="A214" s="100">
        <f t="shared" si="2"/>
        <v>609549</v>
      </c>
      <c r="B214" s="100">
        <v>9</v>
      </c>
      <c r="C214" s="100">
        <v>105</v>
      </c>
      <c r="D214" s="100">
        <v>105</v>
      </c>
      <c r="E214" t="s">
        <v>880</v>
      </c>
      <c r="H214">
        <f>IF('Раздел 9'!AI28=SUM('Раздел 9'!AI29:AI47),0,1)</f>
        <v>0</v>
      </c>
    </row>
    <row r="215" spans="1:8" ht="12.75">
      <c r="A215" s="100">
        <f t="shared" si="2"/>
        <v>609549</v>
      </c>
      <c r="B215" s="100">
        <v>9</v>
      </c>
      <c r="C215" s="100">
        <v>106</v>
      </c>
      <c r="D215" s="100">
        <v>106</v>
      </c>
      <c r="E215" t="s">
        <v>459</v>
      </c>
      <c r="H215">
        <f>IF('Раздел 9'!AJ28=SUM('Раздел 9'!AJ29:AJ47),0,1)</f>
        <v>0</v>
      </c>
    </row>
    <row r="216" spans="1:8" ht="12.75">
      <c r="A216" s="100">
        <f t="shared" si="2"/>
        <v>609549</v>
      </c>
      <c r="B216" s="100">
        <v>9</v>
      </c>
      <c r="C216" s="100">
        <v>107</v>
      </c>
      <c r="D216" s="100">
        <v>107</v>
      </c>
      <c r="E216" t="s">
        <v>460</v>
      </c>
      <c r="H216">
        <f>IF('Раздел 9'!AK28=SUM('Раздел 9'!AK29:AK47),0,1)</f>
        <v>0</v>
      </c>
    </row>
    <row r="217" spans="1:8" ht="12.75">
      <c r="A217" s="100">
        <f t="shared" si="2"/>
        <v>609549</v>
      </c>
      <c r="B217" s="100">
        <v>9</v>
      </c>
      <c r="C217" s="100">
        <v>108</v>
      </c>
      <c r="D217" s="100">
        <v>108</v>
      </c>
      <c r="E217" t="s">
        <v>461</v>
      </c>
      <c r="H217">
        <f>IF('Раздел 9'!AL28=SUM('Раздел 9'!AL29:AL47),0,1)</f>
        <v>0</v>
      </c>
    </row>
    <row r="218" spans="1:8" ht="12.75">
      <c r="A218" s="100">
        <f aca="true" t="shared" si="3" ref="A218:A281">P_3</f>
        <v>609549</v>
      </c>
      <c r="B218" s="100">
        <v>9</v>
      </c>
      <c r="C218" s="100">
        <v>109</v>
      </c>
      <c r="D218" s="100">
        <v>109</v>
      </c>
      <c r="E218" t="s">
        <v>462</v>
      </c>
      <c r="H218">
        <f>IF('Раздел 9'!AM28=SUM('Раздел 9'!AM29:AM47),0,1)</f>
        <v>0</v>
      </c>
    </row>
    <row r="219" spans="1:8" ht="12.75">
      <c r="A219" s="100">
        <f t="shared" si="3"/>
        <v>609549</v>
      </c>
      <c r="B219" s="100">
        <v>9</v>
      </c>
      <c r="C219" s="100">
        <v>110</v>
      </c>
      <c r="D219" s="100">
        <v>110</v>
      </c>
      <c r="E219" t="s">
        <v>463</v>
      </c>
      <c r="H219">
        <f>IF('Раздел 9'!AN28=SUM('Раздел 9'!AN29:AN47),0,1)</f>
        <v>0</v>
      </c>
    </row>
    <row r="220" spans="1:8" ht="12.75">
      <c r="A220" s="100">
        <f t="shared" si="3"/>
        <v>609549</v>
      </c>
      <c r="B220" s="100">
        <v>9</v>
      </c>
      <c r="C220" s="100">
        <v>111</v>
      </c>
      <c r="D220" s="100">
        <v>111</v>
      </c>
      <c r="E220" t="s">
        <v>464</v>
      </c>
      <c r="H220">
        <f>IF('Раздел 9'!AO28=SUM('Раздел 9'!AO29:AO47),0,1)</f>
        <v>0</v>
      </c>
    </row>
    <row r="221" spans="1:8" ht="12.75">
      <c r="A221" s="100">
        <f t="shared" si="3"/>
        <v>609549</v>
      </c>
      <c r="B221" s="100">
        <v>9</v>
      </c>
      <c r="C221" s="100">
        <v>112</v>
      </c>
      <c r="D221" s="100">
        <v>112</v>
      </c>
      <c r="E221" t="s">
        <v>465</v>
      </c>
      <c r="H221">
        <f>IF('Раздел 9'!AP28=SUM('Раздел 9'!AP29:AP47),0,1)</f>
        <v>0</v>
      </c>
    </row>
    <row r="222" spans="1:8" ht="12.75">
      <c r="A222" s="100">
        <f t="shared" si="3"/>
        <v>609549</v>
      </c>
      <c r="B222" s="100">
        <v>9</v>
      </c>
      <c r="C222" s="100">
        <v>113</v>
      </c>
      <c r="D222" s="100">
        <v>113</v>
      </c>
      <c r="E222" t="s">
        <v>466</v>
      </c>
      <c r="H222">
        <f>IF('Раздел 9'!AQ28=SUM('Раздел 9'!AQ29:AQ47),0,1)</f>
        <v>0</v>
      </c>
    </row>
    <row r="223" spans="1:8" ht="12.75">
      <c r="A223" s="100">
        <f t="shared" si="3"/>
        <v>609549</v>
      </c>
      <c r="B223" s="100">
        <v>9</v>
      </c>
      <c r="C223" s="100">
        <v>114</v>
      </c>
      <c r="D223" s="100">
        <v>114</v>
      </c>
      <c r="E223" t="s">
        <v>467</v>
      </c>
      <c r="H223">
        <f>IF('Раздел 9'!P21=SUM('Раздел 9'!S21:T21),0,1)</f>
        <v>0</v>
      </c>
    </row>
    <row r="224" spans="1:8" ht="12.75">
      <c r="A224" s="100">
        <f t="shared" si="3"/>
        <v>609549</v>
      </c>
      <c r="B224" s="100">
        <v>9</v>
      </c>
      <c r="C224" s="100">
        <v>115</v>
      </c>
      <c r="D224" s="100">
        <v>115</v>
      </c>
      <c r="E224" t="s">
        <v>468</v>
      </c>
      <c r="H224">
        <f>IF('Раздел 9'!P22=SUM('Раздел 9'!S22:T22),0,1)</f>
        <v>0</v>
      </c>
    </row>
    <row r="225" spans="1:8" ht="12.75">
      <c r="A225" s="100">
        <f t="shared" si="3"/>
        <v>609549</v>
      </c>
      <c r="B225" s="100">
        <v>9</v>
      </c>
      <c r="C225" s="100">
        <v>116</v>
      </c>
      <c r="D225" s="100">
        <v>116</v>
      </c>
      <c r="E225" t="s">
        <v>469</v>
      </c>
      <c r="H225">
        <f>IF('Раздел 9'!P23=SUM('Раздел 9'!S23:T23),0,1)</f>
        <v>0</v>
      </c>
    </row>
    <row r="226" spans="1:8" ht="12.75">
      <c r="A226" s="100">
        <f t="shared" si="3"/>
        <v>609549</v>
      </c>
      <c r="B226" s="100">
        <v>9</v>
      </c>
      <c r="C226" s="100">
        <v>117</v>
      </c>
      <c r="D226" s="100">
        <v>117</v>
      </c>
      <c r="E226" t="s">
        <v>470</v>
      </c>
      <c r="H226">
        <f>IF('Раздел 9'!P24=SUM('Раздел 9'!S24:T24),0,1)</f>
        <v>0</v>
      </c>
    </row>
    <row r="227" spans="1:8" ht="12.75">
      <c r="A227" s="100">
        <f t="shared" si="3"/>
        <v>609549</v>
      </c>
      <c r="B227" s="100">
        <v>9</v>
      </c>
      <c r="C227" s="100">
        <v>118</v>
      </c>
      <c r="D227" s="100">
        <v>118</v>
      </c>
      <c r="E227" t="s">
        <v>471</v>
      </c>
      <c r="H227">
        <f>IF('Раздел 9'!P25=SUM('Раздел 9'!S25:T25),0,1)</f>
        <v>0</v>
      </c>
    </row>
    <row r="228" spans="1:8" ht="12.75">
      <c r="A228" s="100">
        <f t="shared" si="3"/>
        <v>609549</v>
      </c>
      <c r="B228" s="100">
        <v>9</v>
      </c>
      <c r="C228" s="100">
        <v>119</v>
      </c>
      <c r="D228" s="100">
        <v>119</v>
      </c>
      <c r="E228" t="s">
        <v>472</v>
      </c>
      <c r="H228">
        <f>IF('Раздел 9'!P26=SUM('Раздел 9'!S26:T26),0,1)</f>
        <v>0</v>
      </c>
    </row>
    <row r="229" spans="1:8" ht="12.75">
      <c r="A229" s="100">
        <f t="shared" si="3"/>
        <v>609549</v>
      </c>
      <c r="B229" s="100">
        <v>9</v>
      </c>
      <c r="C229" s="100">
        <v>120</v>
      </c>
      <c r="D229" s="100">
        <v>120</v>
      </c>
      <c r="E229" t="s">
        <v>473</v>
      </c>
      <c r="H229">
        <f>IF('Раздел 9'!P27=SUM('Раздел 9'!S27:T27),0,1)</f>
        <v>0</v>
      </c>
    </row>
    <row r="230" spans="1:8" ht="12.75">
      <c r="A230" s="100">
        <f t="shared" si="3"/>
        <v>609549</v>
      </c>
      <c r="B230" s="100">
        <v>9</v>
      </c>
      <c r="C230" s="100">
        <v>121</v>
      </c>
      <c r="D230" s="100">
        <v>121</v>
      </c>
      <c r="E230" t="s">
        <v>474</v>
      </c>
      <c r="H230">
        <f>IF('Раздел 9'!P28=SUM('Раздел 9'!S28:T28),0,1)</f>
        <v>0</v>
      </c>
    </row>
    <row r="231" spans="1:8" ht="12.75">
      <c r="A231" s="100">
        <f t="shared" si="3"/>
        <v>609549</v>
      </c>
      <c r="B231" s="100">
        <v>9</v>
      </c>
      <c r="C231" s="100">
        <v>122</v>
      </c>
      <c r="D231" s="100">
        <v>122</v>
      </c>
      <c r="E231" t="s">
        <v>475</v>
      </c>
      <c r="H231">
        <f>IF('Раздел 9'!P29=SUM('Раздел 9'!S29:T29),0,1)</f>
        <v>0</v>
      </c>
    </row>
    <row r="232" spans="1:8" ht="12.75">
      <c r="A232" s="100">
        <f t="shared" si="3"/>
        <v>609549</v>
      </c>
      <c r="B232" s="100">
        <v>9</v>
      </c>
      <c r="C232" s="100">
        <v>123</v>
      </c>
      <c r="D232" s="100">
        <v>123</v>
      </c>
      <c r="E232" t="s">
        <v>476</v>
      </c>
      <c r="H232">
        <f>IF('Раздел 9'!P30=SUM('Раздел 9'!S30:T30),0,1)</f>
        <v>0</v>
      </c>
    </row>
    <row r="233" spans="1:8" ht="12.75">
      <c r="A233" s="100">
        <f t="shared" si="3"/>
        <v>609549</v>
      </c>
      <c r="B233" s="100">
        <v>9</v>
      </c>
      <c r="C233" s="100">
        <v>124</v>
      </c>
      <c r="D233" s="100">
        <v>124</v>
      </c>
      <c r="E233" t="s">
        <v>477</v>
      </c>
      <c r="H233">
        <f>IF('Раздел 9'!P31=SUM('Раздел 9'!S31:T31),0,1)</f>
        <v>0</v>
      </c>
    </row>
    <row r="234" spans="1:8" ht="12.75">
      <c r="A234" s="100">
        <f t="shared" si="3"/>
        <v>609549</v>
      </c>
      <c r="B234" s="100">
        <v>9</v>
      </c>
      <c r="C234" s="100">
        <v>125</v>
      </c>
      <c r="D234" s="100">
        <v>125</v>
      </c>
      <c r="E234" t="s">
        <v>1266</v>
      </c>
      <c r="H234">
        <f>IF('Раздел 9'!P32=SUM('Раздел 9'!S32:T32),0,1)</f>
        <v>0</v>
      </c>
    </row>
    <row r="235" spans="1:8" ht="12.75">
      <c r="A235" s="100">
        <f t="shared" si="3"/>
        <v>609549</v>
      </c>
      <c r="B235" s="100">
        <v>9</v>
      </c>
      <c r="C235" s="100">
        <v>126</v>
      </c>
      <c r="D235" s="100">
        <v>126</v>
      </c>
      <c r="E235" t="s">
        <v>1267</v>
      </c>
      <c r="H235">
        <f>IF('Раздел 9'!P33=SUM('Раздел 9'!S33:T33),0,1)</f>
        <v>0</v>
      </c>
    </row>
    <row r="236" spans="1:8" ht="12.75">
      <c r="A236" s="100">
        <f t="shared" si="3"/>
        <v>609549</v>
      </c>
      <c r="B236" s="100">
        <v>9</v>
      </c>
      <c r="C236" s="100">
        <v>127</v>
      </c>
      <c r="D236" s="100">
        <v>127</v>
      </c>
      <c r="E236" t="s">
        <v>1268</v>
      </c>
      <c r="H236">
        <f>IF('Раздел 9'!P34=SUM('Раздел 9'!S34:T34),0,1)</f>
        <v>0</v>
      </c>
    </row>
    <row r="237" spans="1:8" ht="12.75">
      <c r="A237" s="100">
        <f t="shared" si="3"/>
        <v>609549</v>
      </c>
      <c r="B237" s="100">
        <v>9</v>
      </c>
      <c r="C237" s="100">
        <v>128</v>
      </c>
      <c r="D237" s="100">
        <v>128</v>
      </c>
      <c r="E237" t="s">
        <v>1269</v>
      </c>
      <c r="H237">
        <f>IF('Раздел 9'!P35=SUM('Раздел 9'!S35:T35),0,1)</f>
        <v>0</v>
      </c>
    </row>
    <row r="238" spans="1:8" ht="12.75">
      <c r="A238" s="100">
        <f t="shared" si="3"/>
        <v>609549</v>
      </c>
      <c r="B238" s="100">
        <v>9</v>
      </c>
      <c r="C238" s="100">
        <v>129</v>
      </c>
      <c r="D238" s="100">
        <v>129</v>
      </c>
      <c r="E238" t="s">
        <v>1270</v>
      </c>
      <c r="H238">
        <f>IF('Раздел 9'!P36=SUM('Раздел 9'!S36:T36),0,1)</f>
        <v>0</v>
      </c>
    </row>
    <row r="239" spans="1:8" ht="12.75">
      <c r="A239" s="100">
        <f t="shared" si="3"/>
        <v>609549</v>
      </c>
      <c r="B239" s="100">
        <v>9</v>
      </c>
      <c r="C239" s="100">
        <v>130</v>
      </c>
      <c r="D239" s="100">
        <v>130</v>
      </c>
      <c r="E239" t="s">
        <v>1271</v>
      </c>
      <c r="H239">
        <f>IF('Раздел 9'!P37=SUM('Раздел 9'!S37:T37),0,1)</f>
        <v>0</v>
      </c>
    </row>
    <row r="240" spans="1:8" ht="12.75">
      <c r="A240" s="100">
        <f t="shared" si="3"/>
        <v>609549</v>
      </c>
      <c r="B240" s="100">
        <v>9</v>
      </c>
      <c r="C240" s="100">
        <v>131</v>
      </c>
      <c r="D240" s="100">
        <v>131</v>
      </c>
      <c r="E240" t="s">
        <v>1272</v>
      </c>
      <c r="H240">
        <f>IF('Раздел 9'!P38=SUM('Раздел 9'!S38:T38),0,1)</f>
        <v>0</v>
      </c>
    </row>
    <row r="241" spans="1:8" ht="12.75">
      <c r="A241" s="100">
        <f t="shared" si="3"/>
        <v>609549</v>
      </c>
      <c r="B241" s="100">
        <v>9</v>
      </c>
      <c r="C241" s="100">
        <v>132</v>
      </c>
      <c r="D241" s="100">
        <v>132</v>
      </c>
      <c r="E241" t="s">
        <v>1273</v>
      </c>
      <c r="H241">
        <f>IF('Раздел 9'!P39=SUM('Раздел 9'!S39:T39),0,1)</f>
        <v>0</v>
      </c>
    </row>
    <row r="242" spans="1:8" ht="12.75">
      <c r="A242" s="100">
        <f t="shared" si="3"/>
        <v>609549</v>
      </c>
      <c r="B242" s="100">
        <v>9</v>
      </c>
      <c r="C242" s="100">
        <v>133</v>
      </c>
      <c r="D242" s="100">
        <v>133</v>
      </c>
      <c r="E242" t="s">
        <v>1274</v>
      </c>
      <c r="H242">
        <f>IF('Раздел 9'!P40=SUM('Раздел 9'!S40:T40),0,1)</f>
        <v>0</v>
      </c>
    </row>
    <row r="243" spans="1:8" ht="12.75">
      <c r="A243" s="100">
        <f t="shared" si="3"/>
        <v>609549</v>
      </c>
      <c r="B243" s="100">
        <v>9</v>
      </c>
      <c r="C243" s="100">
        <v>134</v>
      </c>
      <c r="D243" s="100">
        <v>134</v>
      </c>
      <c r="E243" t="s">
        <v>1275</v>
      </c>
      <c r="H243">
        <f>IF('Раздел 9'!P41=SUM('Раздел 9'!S41:T41),0,1)</f>
        <v>0</v>
      </c>
    </row>
    <row r="244" spans="1:8" ht="12.75">
      <c r="A244" s="100">
        <f t="shared" si="3"/>
        <v>609549</v>
      </c>
      <c r="B244" s="100">
        <v>9</v>
      </c>
      <c r="C244" s="100">
        <v>135</v>
      </c>
      <c r="D244" s="100">
        <v>135</v>
      </c>
      <c r="E244" t="s">
        <v>1276</v>
      </c>
      <c r="H244">
        <f>IF('Раздел 9'!P42=SUM('Раздел 9'!S42:T42),0,1)</f>
        <v>0</v>
      </c>
    </row>
    <row r="245" spans="1:8" ht="12.75">
      <c r="A245" s="100">
        <f t="shared" si="3"/>
        <v>609549</v>
      </c>
      <c r="B245" s="100">
        <v>9</v>
      </c>
      <c r="C245" s="100">
        <v>136</v>
      </c>
      <c r="D245" s="100">
        <v>136</v>
      </c>
      <c r="E245" t="s">
        <v>1277</v>
      </c>
      <c r="H245">
        <f>IF('Раздел 9'!P43=SUM('Раздел 9'!S43:T43),0,1)</f>
        <v>0</v>
      </c>
    </row>
    <row r="246" spans="1:8" ht="12.75">
      <c r="A246" s="100">
        <f t="shared" si="3"/>
        <v>609549</v>
      </c>
      <c r="B246" s="100">
        <v>9</v>
      </c>
      <c r="C246" s="100">
        <v>137</v>
      </c>
      <c r="D246" s="100">
        <v>137</v>
      </c>
      <c r="E246" t="s">
        <v>1278</v>
      </c>
      <c r="H246">
        <f>IF('Раздел 9'!P44=SUM('Раздел 9'!S44:T44),0,1)</f>
        <v>0</v>
      </c>
    </row>
    <row r="247" spans="1:8" ht="12.75">
      <c r="A247" s="100">
        <f t="shared" si="3"/>
        <v>609549</v>
      </c>
      <c r="B247" s="100">
        <v>9</v>
      </c>
      <c r="C247" s="100">
        <v>138</v>
      </c>
      <c r="D247" s="100">
        <v>138</v>
      </c>
      <c r="E247" t="s">
        <v>1279</v>
      </c>
      <c r="H247">
        <f>IF('Раздел 9'!P45=SUM('Раздел 9'!S45:T45),0,1)</f>
        <v>0</v>
      </c>
    </row>
    <row r="248" spans="1:8" ht="12.75">
      <c r="A248" s="100">
        <f t="shared" si="3"/>
        <v>609549</v>
      </c>
      <c r="B248" s="100">
        <v>9</v>
      </c>
      <c r="C248" s="100">
        <v>139</v>
      </c>
      <c r="D248" s="100">
        <v>139</v>
      </c>
      <c r="E248" t="s">
        <v>1280</v>
      </c>
      <c r="H248">
        <f>IF('Раздел 9'!P46=SUM('Раздел 9'!S46:T46),0,1)</f>
        <v>0</v>
      </c>
    </row>
    <row r="249" spans="1:8" ht="12.75">
      <c r="A249" s="100">
        <f t="shared" si="3"/>
        <v>609549</v>
      </c>
      <c r="B249" s="100">
        <v>9</v>
      </c>
      <c r="C249" s="100">
        <v>140</v>
      </c>
      <c r="D249" s="100">
        <v>140</v>
      </c>
      <c r="E249" t="s">
        <v>1281</v>
      </c>
      <c r="H249">
        <f>IF('Раздел 9'!P47=SUM('Раздел 9'!S47:T47),0,1)</f>
        <v>0</v>
      </c>
    </row>
    <row r="250" spans="1:8" ht="12.75">
      <c r="A250" s="100">
        <f t="shared" si="3"/>
        <v>609549</v>
      </c>
      <c r="B250" s="100">
        <v>9</v>
      </c>
      <c r="C250" s="100">
        <v>141</v>
      </c>
      <c r="D250" s="100">
        <v>141</v>
      </c>
      <c r="E250" t="s">
        <v>1282</v>
      </c>
      <c r="H250">
        <f>IF('Раздел 9'!P48=SUM('Раздел 9'!S48:T48),0,1)</f>
        <v>0</v>
      </c>
    </row>
    <row r="251" spans="1:8" ht="12.75">
      <c r="A251" s="100">
        <f t="shared" si="3"/>
        <v>609549</v>
      </c>
      <c r="B251" s="100">
        <v>9</v>
      </c>
      <c r="C251" s="100">
        <v>142</v>
      </c>
      <c r="D251" s="100">
        <v>142</v>
      </c>
      <c r="E251" t="s">
        <v>1283</v>
      </c>
      <c r="H251">
        <f>IF('Раздел 9'!P49=SUM('Раздел 9'!S49:T49),0,1)</f>
        <v>0</v>
      </c>
    </row>
    <row r="252" spans="1:8" ht="12.75">
      <c r="A252" s="100">
        <f t="shared" si="3"/>
        <v>609549</v>
      </c>
      <c r="B252" s="100">
        <v>9</v>
      </c>
      <c r="C252" s="100">
        <v>143</v>
      </c>
      <c r="D252" s="100">
        <v>143</v>
      </c>
      <c r="E252" t="s">
        <v>1284</v>
      </c>
      <c r="H252">
        <f>IF('Раздел 9'!P50=SUM('Раздел 9'!S50:T50),0,1)</f>
        <v>0</v>
      </c>
    </row>
    <row r="253" spans="1:8" ht="12.75">
      <c r="A253" s="100">
        <f t="shared" si="3"/>
        <v>609549</v>
      </c>
      <c r="B253" s="100">
        <v>9</v>
      </c>
      <c r="C253" s="100">
        <v>144</v>
      </c>
      <c r="D253" s="100">
        <v>144</v>
      </c>
      <c r="E253" t="s">
        <v>1285</v>
      </c>
      <c r="H253">
        <f>IF('Раздел 9'!P51=SUM('Раздел 9'!S51:T51),0,1)</f>
        <v>0</v>
      </c>
    </row>
    <row r="254" spans="1:8" ht="12.75">
      <c r="A254" s="100">
        <f t="shared" si="3"/>
        <v>609549</v>
      </c>
      <c r="B254" s="100">
        <v>9</v>
      </c>
      <c r="C254" s="100">
        <v>145</v>
      </c>
      <c r="D254" s="100">
        <v>145</v>
      </c>
      <c r="E254" t="s">
        <v>1286</v>
      </c>
      <c r="H254">
        <f>IF('Раздел 9'!P52=SUM('Раздел 9'!S52:T52),0,1)</f>
        <v>0</v>
      </c>
    </row>
    <row r="255" spans="1:8" ht="12.75">
      <c r="A255" s="100">
        <f t="shared" si="3"/>
        <v>609549</v>
      </c>
      <c r="B255" s="100">
        <v>9</v>
      </c>
      <c r="C255" s="100">
        <v>146</v>
      </c>
      <c r="D255" s="100">
        <v>146</v>
      </c>
      <c r="E255" t="s">
        <v>1287</v>
      </c>
      <c r="H255">
        <f>IF('Раздел 9'!P53=SUM('Раздел 9'!S53:T53),0,1)</f>
        <v>0</v>
      </c>
    </row>
    <row r="256" spans="1:8" ht="12.75">
      <c r="A256" s="100">
        <f t="shared" si="3"/>
        <v>609549</v>
      </c>
      <c r="B256" s="100">
        <v>9</v>
      </c>
      <c r="C256" s="100">
        <v>147</v>
      </c>
      <c r="D256" s="100">
        <v>147</v>
      </c>
      <c r="E256" t="s">
        <v>1288</v>
      </c>
      <c r="H256">
        <f>IF('Раздел 9'!P54=SUM('Раздел 9'!S54:T54),0,1)</f>
        <v>0</v>
      </c>
    </row>
    <row r="257" spans="1:8" ht="12.75">
      <c r="A257" s="100">
        <f t="shared" si="3"/>
        <v>609549</v>
      </c>
      <c r="B257" s="100">
        <v>9</v>
      </c>
      <c r="C257" s="100">
        <v>148</v>
      </c>
      <c r="D257" s="100">
        <v>148</v>
      </c>
      <c r="E257" t="s">
        <v>1289</v>
      </c>
      <c r="H257">
        <f>IF('Раздел 9'!P55=SUM('Раздел 9'!S55:T55),0,1)</f>
        <v>0</v>
      </c>
    </row>
    <row r="258" spans="1:8" ht="12.75">
      <c r="A258" s="100">
        <f t="shared" si="3"/>
        <v>609549</v>
      </c>
      <c r="B258" s="100">
        <v>9</v>
      </c>
      <c r="C258" s="100">
        <v>149</v>
      </c>
      <c r="D258" s="100">
        <v>149</v>
      </c>
      <c r="E258" t="s">
        <v>1290</v>
      </c>
      <c r="H258">
        <f>IF('Раздел 9'!P56=SUM('Раздел 9'!S56:T56),0,1)</f>
        <v>0</v>
      </c>
    </row>
    <row r="259" spans="1:8" ht="12.75">
      <c r="A259" s="100">
        <f t="shared" si="3"/>
        <v>609549</v>
      </c>
      <c r="B259" s="100">
        <v>9</v>
      </c>
      <c r="C259" s="100">
        <v>150</v>
      </c>
      <c r="D259" s="100">
        <v>150</v>
      </c>
      <c r="E259" t="s">
        <v>1291</v>
      </c>
      <c r="H259">
        <f>IF('Раздел 9'!P57=SUM('Раздел 9'!S57:T57),0,1)</f>
        <v>0</v>
      </c>
    </row>
    <row r="260" spans="1:8" ht="12.75">
      <c r="A260" s="100">
        <f t="shared" si="3"/>
        <v>609549</v>
      </c>
      <c r="B260" s="100">
        <v>9</v>
      </c>
      <c r="C260" s="100">
        <v>151</v>
      </c>
      <c r="D260" s="100">
        <v>151</v>
      </c>
      <c r="E260" t="s">
        <v>137</v>
      </c>
      <c r="H260">
        <f>IF('Раздел 9'!P58=SUM('Раздел 9'!S58:T58),0,1)</f>
        <v>0</v>
      </c>
    </row>
    <row r="261" spans="1:8" ht="12.75">
      <c r="A261" s="100">
        <f t="shared" si="3"/>
        <v>609549</v>
      </c>
      <c r="B261" s="100">
        <v>9</v>
      </c>
      <c r="C261" s="100">
        <v>152</v>
      </c>
      <c r="D261" s="100">
        <v>152</v>
      </c>
      <c r="E261" t="s">
        <v>138</v>
      </c>
      <c r="H261">
        <f>IF('Раздел 9'!P21=SUM('Раздел 9'!V21:Y21),0,1)</f>
        <v>0</v>
      </c>
    </row>
    <row r="262" spans="1:8" ht="12.75">
      <c r="A262" s="100">
        <f t="shared" si="3"/>
        <v>609549</v>
      </c>
      <c r="B262" s="100">
        <v>9</v>
      </c>
      <c r="C262" s="100">
        <v>153</v>
      </c>
      <c r="D262" s="100">
        <v>153</v>
      </c>
      <c r="E262" t="s">
        <v>139</v>
      </c>
      <c r="H262">
        <f>IF('Раздел 9'!P22=SUM('Раздел 9'!V22:Y22),0,1)</f>
        <v>0</v>
      </c>
    </row>
    <row r="263" spans="1:8" ht="12.75">
      <c r="A263" s="100">
        <f t="shared" si="3"/>
        <v>609549</v>
      </c>
      <c r="B263" s="100">
        <v>9</v>
      </c>
      <c r="C263" s="100">
        <v>154</v>
      </c>
      <c r="D263" s="100">
        <v>154</v>
      </c>
      <c r="E263" t="s">
        <v>140</v>
      </c>
      <c r="H263">
        <f>IF('Раздел 9'!P23=SUM('Раздел 9'!V23:Y23),0,1)</f>
        <v>0</v>
      </c>
    </row>
    <row r="264" spans="1:8" ht="12.75">
      <c r="A264" s="100">
        <f t="shared" si="3"/>
        <v>609549</v>
      </c>
      <c r="B264" s="100">
        <v>9</v>
      </c>
      <c r="C264" s="100">
        <v>155</v>
      </c>
      <c r="D264" s="100">
        <v>155</v>
      </c>
      <c r="E264" t="s">
        <v>1252</v>
      </c>
      <c r="H264">
        <f>IF('Раздел 9'!P24=SUM('Раздел 9'!V24:Y24),0,1)</f>
        <v>0</v>
      </c>
    </row>
    <row r="265" spans="1:8" ht="12.75">
      <c r="A265" s="100">
        <f t="shared" si="3"/>
        <v>609549</v>
      </c>
      <c r="B265" s="100">
        <v>9</v>
      </c>
      <c r="C265" s="100">
        <v>156</v>
      </c>
      <c r="D265" s="100">
        <v>156</v>
      </c>
      <c r="E265" t="s">
        <v>1253</v>
      </c>
      <c r="H265">
        <f>IF('Раздел 9'!P25=SUM('Раздел 9'!V25:Y25),0,1)</f>
        <v>0</v>
      </c>
    </row>
    <row r="266" spans="1:8" ht="12.75">
      <c r="A266" s="100">
        <f t="shared" si="3"/>
        <v>609549</v>
      </c>
      <c r="B266" s="100">
        <v>9</v>
      </c>
      <c r="C266" s="100">
        <v>157</v>
      </c>
      <c r="D266" s="100">
        <v>157</v>
      </c>
      <c r="E266" t="s">
        <v>1254</v>
      </c>
      <c r="H266">
        <f>IF('Раздел 9'!P26=SUM('Раздел 9'!V26:Y26),0,1)</f>
        <v>0</v>
      </c>
    </row>
    <row r="267" spans="1:8" ht="12.75">
      <c r="A267" s="100">
        <f t="shared" si="3"/>
        <v>609549</v>
      </c>
      <c r="B267" s="100">
        <v>9</v>
      </c>
      <c r="C267" s="100">
        <v>158</v>
      </c>
      <c r="D267" s="100">
        <v>158</v>
      </c>
      <c r="E267" t="s">
        <v>1255</v>
      </c>
      <c r="H267">
        <f>IF('Раздел 9'!P27=SUM('Раздел 9'!V27:Y27),0,1)</f>
        <v>0</v>
      </c>
    </row>
    <row r="268" spans="1:8" ht="12.75">
      <c r="A268" s="100">
        <f t="shared" si="3"/>
        <v>609549</v>
      </c>
      <c r="B268" s="100">
        <v>9</v>
      </c>
      <c r="C268" s="100">
        <v>159</v>
      </c>
      <c r="D268" s="100">
        <v>159</v>
      </c>
      <c r="E268" t="s">
        <v>1256</v>
      </c>
      <c r="H268">
        <f>IF('Раздел 9'!P28=SUM('Раздел 9'!V28:Y28),0,1)</f>
        <v>0</v>
      </c>
    </row>
    <row r="269" spans="1:8" ht="12.75">
      <c r="A269" s="100">
        <f t="shared" si="3"/>
        <v>609549</v>
      </c>
      <c r="B269" s="100">
        <v>9</v>
      </c>
      <c r="C269" s="100">
        <v>160</v>
      </c>
      <c r="D269" s="100">
        <v>160</v>
      </c>
      <c r="E269" t="s">
        <v>1257</v>
      </c>
      <c r="H269">
        <f>IF('Раздел 9'!P29=SUM('Раздел 9'!V29:Y29),0,1)</f>
        <v>0</v>
      </c>
    </row>
    <row r="270" spans="1:8" ht="12.75">
      <c r="A270" s="100">
        <f t="shared" si="3"/>
        <v>609549</v>
      </c>
      <c r="B270" s="100">
        <v>9</v>
      </c>
      <c r="C270" s="100">
        <v>161</v>
      </c>
      <c r="D270" s="100">
        <v>161</v>
      </c>
      <c r="E270" t="s">
        <v>1258</v>
      </c>
      <c r="H270">
        <f>IF('Раздел 9'!P30=SUM('Раздел 9'!V30:Y30),0,1)</f>
        <v>0</v>
      </c>
    </row>
    <row r="271" spans="1:8" ht="12.75">
      <c r="A271" s="100">
        <f t="shared" si="3"/>
        <v>609549</v>
      </c>
      <c r="B271" s="100">
        <v>9</v>
      </c>
      <c r="C271" s="100">
        <v>162</v>
      </c>
      <c r="D271" s="100">
        <v>162</v>
      </c>
      <c r="E271" t="s">
        <v>1259</v>
      </c>
      <c r="H271">
        <f>IF('Раздел 9'!P31=SUM('Раздел 9'!V31:Y31),0,1)</f>
        <v>0</v>
      </c>
    </row>
    <row r="272" spans="1:8" ht="12.75">
      <c r="A272" s="100">
        <f t="shared" si="3"/>
        <v>609549</v>
      </c>
      <c r="B272" s="100">
        <v>9</v>
      </c>
      <c r="C272" s="100">
        <v>163</v>
      </c>
      <c r="D272" s="100">
        <v>163</v>
      </c>
      <c r="E272" t="s">
        <v>1260</v>
      </c>
      <c r="H272">
        <f>IF('Раздел 9'!P32=SUM('Раздел 9'!V32:Y32),0,1)</f>
        <v>0</v>
      </c>
    </row>
    <row r="273" spans="1:8" ht="12.75">
      <c r="A273" s="100">
        <f t="shared" si="3"/>
        <v>609549</v>
      </c>
      <c r="B273" s="100">
        <v>9</v>
      </c>
      <c r="C273" s="100">
        <v>164</v>
      </c>
      <c r="D273" s="100">
        <v>164</v>
      </c>
      <c r="E273" t="s">
        <v>1261</v>
      </c>
      <c r="H273">
        <f>IF('Раздел 9'!P33=SUM('Раздел 9'!V33:Y33),0,1)</f>
        <v>0</v>
      </c>
    </row>
    <row r="274" spans="1:8" ht="12.75">
      <c r="A274" s="100">
        <f t="shared" si="3"/>
        <v>609549</v>
      </c>
      <c r="B274" s="100">
        <v>9</v>
      </c>
      <c r="C274" s="100">
        <v>165</v>
      </c>
      <c r="D274" s="100">
        <v>165</v>
      </c>
      <c r="E274" t="s">
        <v>1262</v>
      </c>
      <c r="H274">
        <f>IF('Раздел 9'!P34=SUM('Раздел 9'!V34:Y34),0,1)</f>
        <v>0</v>
      </c>
    </row>
    <row r="275" spans="1:8" ht="12.75">
      <c r="A275" s="100">
        <f t="shared" si="3"/>
        <v>609549</v>
      </c>
      <c r="B275" s="100">
        <v>9</v>
      </c>
      <c r="C275" s="100">
        <v>166</v>
      </c>
      <c r="D275" s="100">
        <v>166</v>
      </c>
      <c r="E275" t="s">
        <v>1263</v>
      </c>
      <c r="H275">
        <f>IF('Раздел 9'!P35=SUM('Раздел 9'!V35:Y35),0,1)</f>
        <v>0</v>
      </c>
    </row>
    <row r="276" spans="1:8" ht="12.75">
      <c r="A276" s="100">
        <f t="shared" si="3"/>
        <v>609549</v>
      </c>
      <c r="B276" s="100">
        <v>9</v>
      </c>
      <c r="C276" s="100">
        <v>167</v>
      </c>
      <c r="D276" s="100">
        <v>167</v>
      </c>
      <c r="E276" t="s">
        <v>1264</v>
      </c>
      <c r="H276">
        <f>IF('Раздел 9'!P36=SUM('Раздел 9'!V36:Y36),0,1)</f>
        <v>0</v>
      </c>
    </row>
    <row r="277" spans="1:8" ht="12.75">
      <c r="A277" s="100">
        <f t="shared" si="3"/>
        <v>609549</v>
      </c>
      <c r="B277" s="100">
        <v>9</v>
      </c>
      <c r="C277" s="100">
        <v>168</v>
      </c>
      <c r="D277" s="100">
        <v>168</v>
      </c>
      <c r="E277" t="s">
        <v>1265</v>
      </c>
      <c r="H277">
        <f>IF('Раздел 9'!P37=SUM('Раздел 9'!V37:Y37),0,1)</f>
        <v>0</v>
      </c>
    </row>
    <row r="278" spans="1:8" ht="12.75">
      <c r="A278" s="100">
        <f t="shared" si="3"/>
        <v>609549</v>
      </c>
      <c r="B278" s="100">
        <v>9</v>
      </c>
      <c r="C278" s="100">
        <v>169</v>
      </c>
      <c r="D278" s="100">
        <v>169</v>
      </c>
      <c r="E278" t="s">
        <v>113</v>
      </c>
      <c r="H278">
        <f>IF('Раздел 9'!P38=SUM('Раздел 9'!V38:Y38),0,1)</f>
        <v>0</v>
      </c>
    </row>
    <row r="279" spans="1:8" ht="12.75">
      <c r="A279" s="100">
        <f t="shared" si="3"/>
        <v>609549</v>
      </c>
      <c r="B279" s="100">
        <v>9</v>
      </c>
      <c r="C279" s="100">
        <v>170</v>
      </c>
      <c r="D279" s="100">
        <v>170</v>
      </c>
      <c r="E279" t="s">
        <v>114</v>
      </c>
      <c r="H279">
        <f>IF('Раздел 9'!P39=SUM('Раздел 9'!V39:Y39),0,1)</f>
        <v>0</v>
      </c>
    </row>
    <row r="280" spans="1:8" ht="12.75">
      <c r="A280" s="100">
        <f t="shared" si="3"/>
        <v>609549</v>
      </c>
      <c r="B280" s="100">
        <v>9</v>
      </c>
      <c r="C280" s="100">
        <v>171</v>
      </c>
      <c r="D280" s="100">
        <v>171</v>
      </c>
      <c r="E280" t="s">
        <v>115</v>
      </c>
      <c r="H280">
        <f>IF('Раздел 9'!P40=SUM('Раздел 9'!V40:Y40),0,1)</f>
        <v>0</v>
      </c>
    </row>
    <row r="281" spans="1:8" ht="12.75">
      <c r="A281" s="100">
        <f t="shared" si="3"/>
        <v>609549</v>
      </c>
      <c r="B281" s="100">
        <v>9</v>
      </c>
      <c r="C281" s="100">
        <v>172</v>
      </c>
      <c r="D281" s="100">
        <v>172</v>
      </c>
      <c r="E281" t="s">
        <v>116</v>
      </c>
      <c r="H281">
        <f>IF('Раздел 9'!P41=SUM('Раздел 9'!V41:Y41),0,1)</f>
        <v>0</v>
      </c>
    </row>
    <row r="282" spans="1:8" ht="12.75">
      <c r="A282" s="100">
        <f aca="true" t="shared" si="4" ref="A282:A345">P_3</f>
        <v>609549</v>
      </c>
      <c r="B282" s="100">
        <v>9</v>
      </c>
      <c r="C282" s="100">
        <v>173</v>
      </c>
      <c r="D282" s="100">
        <v>173</v>
      </c>
      <c r="E282" t="s">
        <v>117</v>
      </c>
      <c r="H282">
        <f>IF('Раздел 9'!P42=SUM('Раздел 9'!V42:Y42),0,1)</f>
        <v>0</v>
      </c>
    </row>
    <row r="283" spans="1:8" ht="12.75">
      <c r="A283" s="100">
        <f t="shared" si="4"/>
        <v>609549</v>
      </c>
      <c r="B283" s="100">
        <v>9</v>
      </c>
      <c r="C283" s="100">
        <v>174</v>
      </c>
      <c r="D283" s="100">
        <v>174</v>
      </c>
      <c r="E283" t="s">
        <v>118</v>
      </c>
      <c r="H283">
        <f>IF('Раздел 9'!P43=SUM('Раздел 9'!V43:Y43),0,1)</f>
        <v>0</v>
      </c>
    </row>
    <row r="284" spans="1:8" ht="12.75">
      <c r="A284" s="100">
        <f t="shared" si="4"/>
        <v>609549</v>
      </c>
      <c r="B284" s="100">
        <v>9</v>
      </c>
      <c r="C284" s="100">
        <v>175</v>
      </c>
      <c r="D284" s="100">
        <v>175</v>
      </c>
      <c r="E284" t="s">
        <v>119</v>
      </c>
      <c r="H284">
        <f>IF('Раздел 9'!P44=SUM('Раздел 9'!V44:Y44),0,1)</f>
        <v>0</v>
      </c>
    </row>
    <row r="285" spans="1:8" ht="12.75">
      <c r="A285" s="100">
        <f t="shared" si="4"/>
        <v>609549</v>
      </c>
      <c r="B285" s="100">
        <v>9</v>
      </c>
      <c r="C285" s="100">
        <v>176</v>
      </c>
      <c r="D285" s="100">
        <v>176</v>
      </c>
      <c r="E285" t="s">
        <v>120</v>
      </c>
      <c r="H285">
        <f>IF('Раздел 9'!P45=SUM('Раздел 9'!V45:Y45),0,1)</f>
        <v>0</v>
      </c>
    </row>
    <row r="286" spans="1:8" ht="12.75">
      <c r="A286" s="100">
        <f t="shared" si="4"/>
        <v>609549</v>
      </c>
      <c r="B286" s="100">
        <v>9</v>
      </c>
      <c r="C286" s="100">
        <v>177</v>
      </c>
      <c r="D286" s="100">
        <v>177</v>
      </c>
      <c r="E286" t="s">
        <v>121</v>
      </c>
      <c r="H286">
        <f>IF('Раздел 9'!P46=SUM('Раздел 9'!V46:Y46),0,1)</f>
        <v>0</v>
      </c>
    </row>
    <row r="287" spans="1:8" ht="12.75">
      <c r="A287" s="100">
        <f t="shared" si="4"/>
        <v>609549</v>
      </c>
      <c r="B287" s="100">
        <v>9</v>
      </c>
      <c r="C287" s="100">
        <v>178</v>
      </c>
      <c r="D287" s="100">
        <v>178</v>
      </c>
      <c r="E287" t="s">
        <v>122</v>
      </c>
      <c r="H287">
        <f>IF('Раздел 9'!P47=SUM('Раздел 9'!V47:Y47),0,1)</f>
        <v>0</v>
      </c>
    </row>
    <row r="288" spans="1:8" ht="12.75">
      <c r="A288" s="100">
        <f t="shared" si="4"/>
        <v>609549</v>
      </c>
      <c r="B288" s="100">
        <v>9</v>
      </c>
      <c r="C288" s="100">
        <v>179</v>
      </c>
      <c r="D288" s="100">
        <v>179</v>
      </c>
      <c r="E288" t="s">
        <v>123</v>
      </c>
      <c r="H288">
        <f>IF('Раздел 9'!P48=SUM('Раздел 9'!V48:Y48),0,1)</f>
        <v>0</v>
      </c>
    </row>
    <row r="289" spans="1:8" ht="12.75">
      <c r="A289" s="100">
        <f t="shared" si="4"/>
        <v>609549</v>
      </c>
      <c r="B289" s="100">
        <v>9</v>
      </c>
      <c r="C289" s="100">
        <v>180</v>
      </c>
      <c r="D289" s="100">
        <v>180</v>
      </c>
      <c r="E289" t="s">
        <v>124</v>
      </c>
      <c r="H289">
        <f>IF('Раздел 9'!P49=SUM('Раздел 9'!V49:Y49),0,1)</f>
        <v>0</v>
      </c>
    </row>
    <row r="290" spans="1:8" ht="12.75">
      <c r="A290" s="100">
        <f t="shared" si="4"/>
        <v>609549</v>
      </c>
      <c r="B290" s="100">
        <v>9</v>
      </c>
      <c r="C290" s="100">
        <v>181</v>
      </c>
      <c r="D290" s="100">
        <v>181</v>
      </c>
      <c r="E290" t="s">
        <v>125</v>
      </c>
      <c r="H290">
        <f>IF('Раздел 9'!P50=SUM('Раздел 9'!V50:Y50),0,1)</f>
        <v>0</v>
      </c>
    </row>
    <row r="291" spans="1:8" ht="12.75">
      <c r="A291" s="100">
        <f t="shared" si="4"/>
        <v>609549</v>
      </c>
      <c r="B291" s="100">
        <v>9</v>
      </c>
      <c r="C291" s="100">
        <v>182</v>
      </c>
      <c r="D291" s="100">
        <v>182</v>
      </c>
      <c r="E291" t="s">
        <v>126</v>
      </c>
      <c r="H291">
        <f>IF('Раздел 9'!P51=SUM('Раздел 9'!V51:Y51),0,1)</f>
        <v>0</v>
      </c>
    </row>
    <row r="292" spans="1:8" ht="12.75">
      <c r="A292" s="100">
        <f t="shared" si="4"/>
        <v>609549</v>
      </c>
      <c r="B292" s="100">
        <v>9</v>
      </c>
      <c r="C292" s="100">
        <v>183</v>
      </c>
      <c r="D292" s="100">
        <v>183</v>
      </c>
      <c r="E292" t="s">
        <v>127</v>
      </c>
      <c r="H292">
        <f>IF('Раздел 9'!P52=SUM('Раздел 9'!V52:Y52),0,1)</f>
        <v>0</v>
      </c>
    </row>
    <row r="293" spans="1:8" ht="12.75">
      <c r="A293" s="100">
        <f t="shared" si="4"/>
        <v>609549</v>
      </c>
      <c r="B293" s="100">
        <v>9</v>
      </c>
      <c r="C293" s="100">
        <v>184</v>
      </c>
      <c r="D293" s="100">
        <v>184</v>
      </c>
      <c r="E293" t="s">
        <v>128</v>
      </c>
      <c r="H293">
        <f>IF('Раздел 9'!P53=SUM('Раздел 9'!V53:Y53),0,1)</f>
        <v>0</v>
      </c>
    </row>
    <row r="294" spans="1:8" ht="12.75">
      <c r="A294" s="100">
        <f t="shared" si="4"/>
        <v>609549</v>
      </c>
      <c r="B294" s="100">
        <v>9</v>
      </c>
      <c r="C294" s="100">
        <v>185</v>
      </c>
      <c r="D294" s="100">
        <v>185</v>
      </c>
      <c r="E294" t="s">
        <v>1175</v>
      </c>
      <c r="H294">
        <f>IF('Раздел 9'!P54=SUM('Раздел 9'!V54:Y54),0,1)</f>
        <v>0</v>
      </c>
    </row>
    <row r="295" spans="1:8" ht="12.75">
      <c r="A295" s="100">
        <f t="shared" si="4"/>
        <v>609549</v>
      </c>
      <c r="B295" s="100">
        <v>9</v>
      </c>
      <c r="C295" s="100">
        <v>186</v>
      </c>
      <c r="D295" s="100">
        <v>186</v>
      </c>
      <c r="E295" t="s">
        <v>1176</v>
      </c>
      <c r="H295">
        <f>IF('Раздел 9'!P55=SUM('Раздел 9'!V55:Y55),0,1)</f>
        <v>0</v>
      </c>
    </row>
    <row r="296" spans="1:8" ht="12.75">
      <c r="A296" s="100">
        <f t="shared" si="4"/>
        <v>609549</v>
      </c>
      <c r="B296" s="100">
        <v>9</v>
      </c>
      <c r="C296" s="100">
        <v>187</v>
      </c>
      <c r="D296" s="100">
        <v>187</v>
      </c>
      <c r="E296" t="s">
        <v>408</v>
      </c>
      <c r="H296">
        <f>IF('Раздел 9'!P56=SUM('Раздел 9'!V56:Y56),0,1)</f>
        <v>0</v>
      </c>
    </row>
    <row r="297" spans="1:8" ht="12.75">
      <c r="A297" s="100">
        <f t="shared" si="4"/>
        <v>609549</v>
      </c>
      <c r="B297" s="100">
        <v>9</v>
      </c>
      <c r="C297" s="100">
        <v>188</v>
      </c>
      <c r="D297" s="100">
        <v>188</v>
      </c>
      <c r="E297" t="s">
        <v>409</v>
      </c>
      <c r="H297">
        <f>IF('Раздел 9'!P57=SUM('Раздел 9'!V57:Y57),0,1)</f>
        <v>0</v>
      </c>
    </row>
    <row r="298" spans="1:8" ht="12.75">
      <c r="A298" s="100">
        <f t="shared" si="4"/>
        <v>609549</v>
      </c>
      <c r="B298" s="100">
        <v>9</v>
      </c>
      <c r="C298" s="100">
        <v>189</v>
      </c>
      <c r="D298" s="100">
        <v>189</v>
      </c>
      <c r="E298" t="s">
        <v>410</v>
      </c>
      <c r="H298">
        <f>IF('Раздел 9'!P58=SUM('Раздел 9'!V58:Y58),0,1)</f>
        <v>0</v>
      </c>
    </row>
    <row r="299" spans="1:8" s="117" customFormat="1" ht="12.75">
      <c r="A299" s="100">
        <f t="shared" si="4"/>
        <v>609549</v>
      </c>
      <c r="B299" s="100">
        <v>9</v>
      </c>
      <c r="C299" s="100">
        <v>190</v>
      </c>
      <c r="D299" s="100">
        <v>190</v>
      </c>
      <c r="E299" s="117" t="s">
        <v>411</v>
      </c>
      <c r="H299" s="117">
        <f>IF('Раздел 9'!P23=SUM('Раздел 9'!AB23,'Раздел 9'!AD23),0,1)</f>
        <v>0</v>
      </c>
    </row>
    <row r="300" spans="1:8" s="117" customFormat="1" ht="12.75">
      <c r="A300" s="100">
        <f t="shared" si="4"/>
        <v>609549</v>
      </c>
      <c r="B300" s="100">
        <v>9</v>
      </c>
      <c r="C300" s="100">
        <v>191</v>
      </c>
      <c r="D300" s="100">
        <v>191</v>
      </c>
      <c r="E300" s="117" t="s">
        <v>412</v>
      </c>
      <c r="H300" s="117">
        <f>IF('Раздел 9'!P25=SUM('Раздел 9'!AB25,'Раздел 9'!AD25,'Раздел 9'!AF25:AG25),0,1)</f>
        <v>0</v>
      </c>
    </row>
    <row r="301" spans="1:8" ht="12.75">
      <c r="A301" s="100">
        <f t="shared" si="4"/>
        <v>609549</v>
      </c>
      <c r="B301" s="100">
        <v>9</v>
      </c>
      <c r="C301" s="100">
        <v>192</v>
      </c>
      <c r="D301" s="100">
        <v>192</v>
      </c>
      <c r="E301" t="s">
        <v>698</v>
      </c>
      <c r="H301">
        <f>IF('Раздел 9'!P21=SUM('Раздел 9'!AH21:AL21),0,1)</f>
        <v>0</v>
      </c>
    </row>
    <row r="302" spans="1:8" ht="12.75">
      <c r="A302" s="100">
        <f t="shared" si="4"/>
        <v>609549</v>
      </c>
      <c r="B302" s="100">
        <v>9</v>
      </c>
      <c r="C302" s="100">
        <v>193</v>
      </c>
      <c r="D302" s="100">
        <v>193</v>
      </c>
      <c r="E302" t="s">
        <v>699</v>
      </c>
      <c r="H302">
        <f>IF('Раздел 9'!P22=SUM('Раздел 9'!AH22:AL22),0,1)</f>
        <v>0</v>
      </c>
    </row>
    <row r="303" spans="1:8" ht="12.75">
      <c r="A303" s="100">
        <f t="shared" si="4"/>
        <v>609549</v>
      </c>
      <c r="B303" s="100">
        <v>9</v>
      </c>
      <c r="C303" s="100">
        <v>194</v>
      </c>
      <c r="D303" s="100">
        <v>194</v>
      </c>
      <c r="E303" t="s">
        <v>700</v>
      </c>
      <c r="H303">
        <f>IF('Раздел 9'!P23=SUM('Раздел 9'!AH23:AL23),0,1)</f>
        <v>0</v>
      </c>
    </row>
    <row r="304" spans="1:8" ht="12.75">
      <c r="A304" s="100">
        <f t="shared" si="4"/>
        <v>609549</v>
      </c>
      <c r="B304" s="100">
        <v>9</v>
      </c>
      <c r="C304" s="100">
        <v>195</v>
      </c>
      <c r="D304" s="100">
        <v>195</v>
      </c>
      <c r="E304" t="s">
        <v>701</v>
      </c>
      <c r="H304">
        <f>IF('Раздел 9'!P24=SUM('Раздел 9'!AH24:AL24),0,1)</f>
        <v>0</v>
      </c>
    </row>
    <row r="305" spans="1:8" ht="12.75">
      <c r="A305" s="100">
        <f t="shared" si="4"/>
        <v>609549</v>
      </c>
      <c r="B305" s="100">
        <v>9</v>
      </c>
      <c r="C305" s="100">
        <v>196</v>
      </c>
      <c r="D305" s="100">
        <v>196</v>
      </c>
      <c r="E305" t="s">
        <v>702</v>
      </c>
      <c r="H305">
        <f>IF('Раздел 9'!P25=SUM('Раздел 9'!AH25:AL25),0,1)</f>
        <v>0</v>
      </c>
    </row>
    <row r="306" spans="1:8" ht="12.75">
      <c r="A306" s="100">
        <f t="shared" si="4"/>
        <v>609549</v>
      </c>
      <c r="B306" s="100">
        <v>9</v>
      </c>
      <c r="C306" s="100">
        <v>197</v>
      </c>
      <c r="D306" s="100">
        <v>197</v>
      </c>
      <c r="E306" t="s">
        <v>703</v>
      </c>
      <c r="H306">
        <f>IF('Раздел 9'!P26=SUM('Раздел 9'!AH26:AL26),0,1)</f>
        <v>0</v>
      </c>
    </row>
    <row r="307" spans="1:8" ht="12.75">
      <c r="A307" s="100">
        <f t="shared" si="4"/>
        <v>609549</v>
      </c>
      <c r="B307" s="100">
        <v>9</v>
      </c>
      <c r="C307" s="100">
        <v>198</v>
      </c>
      <c r="D307" s="100">
        <v>198</v>
      </c>
      <c r="E307" t="s">
        <v>704</v>
      </c>
      <c r="H307">
        <f>IF('Раздел 9'!P27=SUM('Раздел 9'!AH27:AL27),0,1)</f>
        <v>0</v>
      </c>
    </row>
    <row r="308" spans="1:8" ht="12.75">
      <c r="A308" s="100">
        <f t="shared" si="4"/>
        <v>609549</v>
      </c>
      <c r="B308" s="100">
        <v>9</v>
      </c>
      <c r="C308" s="100">
        <v>199</v>
      </c>
      <c r="D308" s="100">
        <v>199</v>
      </c>
      <c r="E308" t="s">
        <v>705</v>
      </c>
      <c r="H308">
        <f>IF('Раздел 9'!P28=SUM('Раздел 9'!AH28:AL28),0,1)</f>
        <v>0</v>
      </c>
    </row>
    <row r="309" spans="1:8" ht="12.75">
      <c r="A309" s="100">
        <f t="shared" si="4"/>
        <v>609549</v>
      </c>
      <c r="B309" s="100">
        <v>9</v>
      </c>
      <c r="C309" s="100">
        <v>200</v>
      </c>
      <c r="D309" s="100">
        <v>200</v>
      </c>
      <c r="E309" t="s">
        <v>706</v>
      </c>
      <c r="H309">
        <f>IF('Раздел 9'!P29=SUM('Раздел 9'!AH29:AL29),0,1)</f>
        <v>0</v>
      </c>
    </row>
    <row r="310" spans="1:8" ht="12.75">
      <c r="A310" s="100">
        <f t="shared" si="4"/>
        <v>609549</v>
      </c>
      <c r="B310" s="100">
        <v>9</v>
      </c>
      <c r="C310" s="100">
        <v>201</v>
      </c>
      <c r="D310" s="100">
        <v>201</v>
      </c>
      <c r="E310" t="s">
        <v>1177</v>
      </c>
      <c r="H310">
        <f>IF('Раздел 9'!P30=SUM('Раздел 9'!AH30:AL30),0,1)</f>
        <v>0</v>
      </c>
    </row>
    <row r="311" spans="1:8" ht="12.75">
      <c r="A311" s="100">
        <f t="shared" si="4"/>
        <v>609549</v>
      </c>
      <c r="B311" s="100">
        <v>9</v>
      </c>
      <c r="C311" s="100">
        <v>202</v>
      </c>
      <c r="D311" s="100">
        <v>202</v>
      </c>
      <c r="E311" t="s">
        <v>1178</v>
      </c>
      <c r="H311">
        <f>IF('Раздел 9'!P31=SUM('Раздел 9'!AH31:AL31),0,1)</f>
        <v>0</v>
      </c>
    </row>
    <row r="312" spans="1:8" ht="12.75">
      <c r="A312" s="100">
        <f t="shared" si="4"/>
        <v>609549</v>
      </c>
      <c r="B312" s="100">
        <v>9</v>
      </c>
      <c r="C312" s="100">
        <v>203</v>
      </c>
      <c r="D312" s="100">
        <v>203</v>
      </c>
      <c r="E312" t="s">
        <v>413</v>
      </c>
      <c r="H312">
        <f>IF('Раздел 9'!P32=SUM('Раздел 9'!AH32:AL32),0,1)</f>
        <v>0</v>
      </c>
    </row>
    <row r="313" spans="1:8" ht="12.75">
      <c r="A313" s="100">
        <f t="shared" si="4"/>
        <v>609549</v>
      </c>
      <c r="B313" s="100">
        <v>9</v>
      </c>
      <c r="C313" s="100">
        <v>204</v>
      </c>
      <c r="D313" s="100">
        <v>204</v>
      </c>
      <c r="E313" t="s">
        <v>414</v>
      </c>
      <c r="H313">
        <f>IF('Раздел 9'!P33=SUM('Раздел 9'!AH33:AL33),0,1)</f>
        <v>0</v>
      </c>
    </row>
    <row r="314" spans="1:8" ht="12.75">
      <c r="A314" s="100">
        <f t="shared" si="4"/>
        <v>609549</v>
      </c>
      <c r="B314" s="100">
        <v>9</v>
      </c>
      <c r="C314" s="100">
        <v>205</v>
      </c>
      <c r="D314" s="100">
        <v>205</v>
      </c>
      <c r="E314" t="s">
        <v>415</v>
      </c>
      <c r="H314">
        <f>IF('Раздел 9'!P34=SUM('Раздел 9'!AH34:AL34),0,1)</f>
        <v>0</v>
      </c>
    </row>
    <row r="315" spans="1:8" ht="12.75">
      <c r="A315" s="100">
        <f t="shared" si="4"/>
        <v>609549</v>
      </c>
      <c r="B315" s="100">
        <v>9</v>
      </c>
      <c r="C315" s="100">
        <v>206</v>
      </c>
      <c r="D315" s="100">
        <v>206</v>
      </c>
      <c r="E315" t="s">
        <v>416</v>
      </c>
      <c r="H315">
        <f>IF('Раздел 9'!P35=SUM('Раздел 9'!AH35:AL35),0,1)</f>
        <v>0</v>
      </c>
    </row>
    <row r="316" spans="1:8" ht="12.75">
      <c r="A316" s="100">
        <f t="shared" si="4"/>
        <v>609549</v>
      </c>
      <c r="B316" s="100">
        <v>9</v>
      </c>
      <c r="C316" s="100">
        <v>207</v>
      </c>
      <c r="D316" s="100">
        <v>207</v>
      </c>
      <c r="E316" t="s">
        <v>417</v>
      </c>
      <c r="H316">
        <f>IF('Раздел 9'!P36=SUM('Раздел 9'!AH36:AL36),0,1)</f>
        <v>0</v>
      </c>
    </row>
    <row r="317" spans="1:8" ht="12.75">
      <c r="A317" s="100">
        <f t="shared" si="4"/>
        <v>609549</v>
      </c>
      <c r="B317" s="100">
        <v>9</v>
      </c>
      <c r="C317" s="100">
        <v>208</v>
      </c>
      <c r="D317" s="100">
        <v>208</v>
      </c>
      <c r="E317" t="s">
        <v>418</v>
      </c>
      <c r="H317">
        <f>IF('Раздел 9'!P37=SUM('Раздел 9'!AH37:AL37),0,1)</f>
        <v>0</v>
      </c>
    </row>
    <row r="318" spans="1:8" ht="12.75">
      <c r="A318" s="100">
        <f t="shared" si="4"/>
        <v>609549</v>
      </c>
      <c r="B318" s="100">
        <v>9</v>
      </c>
      <c r="C318" s="100">
        <v>209</v>
      </c>
      <c r="D318" s="100">
        <v>209</v>
      </c>
      <c r="E318" t="s">
        <v>419</v>
      </c>
      <c r="H318">
        <f>IF('Раздел 9'!P38=SUM('Раздел 9'!AH38:AL38),0,1)</f>
        <v>0</v>
      </c>
    </row>
    <row r="319" spans="1:8" ht="12.75">
      <c r="A319" s="100">
        <f t="shared" si="4"/>
        <v>609549</v>
      </c>
      <c r="B319" s="100">
        <v>9</v>
      </c>
      <c r="C319" s="100">
        <v>210</v>
      </c>
      <c r="D319" s="100">
        <v>210</v>
      </c>
      <c r="E319" t="s">
        <v>420</v>
      </c>
      <c r="H319">
        <f>IF('Раздел 9'!P39=SUM('Раздел 9'!AH39:AL39),0,1)</f>
        <v>0</v>
      </c>
    </row>
    <row r="320" spans="1:8" ht="12.75">
      <c r="A320" s="100">
        <f t="shared" si="4"/>
        <v>609549</v>
      </c>
      <c r="B320" s="100">
        <v>9</v>
      </c>
      <c r="C320" s="100">
        <v>211</v>
      </c>
      <c r="D320" s="100">
        <v>211</v>
      </c>
      <c r="E320" t="s">
        <v>421</v>
      </c>
      <c r="H320">
        <f>IF('Раздел 9'!P40=SUM('Раздел 9'!AH40:AL40),0,1)</f>
        <v>0</v>
      </c>
    </row>
    <row r="321" spans="1:8" ht="12.75">
      <c r="A321" s="100">
        <f t="shared" si="4"/>
        <v>609549</v>
      </c>
      <c r="B321" s="100">
        <v>9</v>
      </c>
      <c r="C321" s="100">
        <v>212</v>
      </c>
      <c r="D321" s="100">
        <v>212</v>
      </c>
      <c r="E321" t="s">
        <v>422</v>
      </c>
      <c r="H321">
        <f>IF('Раздел 9'!P41=SUM('Раздел 9'!AH41:AL41),0,1)</f>
        <v>0</v>
      </c>
    </row>
    <row r="322" spans="1:8" ht="12.75">
      <c r="A322" s="100">
        <f t="shared" si="4"/>
        <v>609549</v>
      </c>
      <c r="B322" s="100">
        <v>9</v>
      </c>
      <c r="C322" s="100">
        <v>213</v>
      </c>
      <c r="D322" s="100">
        <v>213</v>
      </c>
      <c r="E322" t="s">
        <v>423</v>
      </c>
      <c r="H322">
        <f>IF('Раздел 9'!P42=SUM('Раздел 9'!AH42:AL42),0,1)</f>
        <v>0</v>
      </c>
    </row>
    <row r="323" spans="1:8" ht="12.75">
      <c r="A323" s="100">
        <f t="shared" si="4"/>
        <v>609549</v>
      </c>
      <c r="B323" s="100">
        <v>9</v>
      </c>
      <c r="C323" s="100">
        <v>214</v>
      </c>
      <c r="D323" s="100">
        <v>214</v>
      </c>
      <c r="E323" t="s">
        <v>424</v>
      </c>
      <c r="H323">
        <f>IF('Раздел 9'!P43=SUM('Раздел 9'!AH43:AL43),0,1)</f>
        <v>0</v>
      </c>
    </row>
    <row r="324" spans="1:8" ht="12.75">
      <c r="A324" s="100">
        <f t="shared" si="4"/>
        <v>609549</v>
      </c>
      <c r="B324" s="100">
        <v>9</v>
      </c>
      <c r="C324" s="100">
        <v>215</v>
      </c>
      <c r="D324" s="100">
        <v>215</v>
      </c>
      <c r="E324" t="s">
        <v>425</v>
      </c>
      <c r="H324">
        <f>IF('Раздел 9'!P44=SUM('Раздел 9'!AH44:AL44),0,1)</f>
        <v>0</v>
      </c>
    </row>
    <row r="325" spans="1:8" ht="12.75">
      <c r="A325" s="100">
        <f t="shared" si="4"/>
        <v>609549</v>
      </c>
      <c r="B325" s="100">
        <v>9</v>
      </c>
      <c r="C325" s="100">
        <v>216</v>
      </c>
      <c r="D325" s="100">
        <v>216</v>
      </c>
      <c r="E325" t="s">
        <v>426</v>
      </c>
      <c r="H325">
        <f>IF('Раздел 9'!P45=SUM('Раздел 9'!AH45:AL45),0,1)</f>
        <v>0</v>
      </c>
    </row>
    <row r="326" spans="1:8" ht="12.75">
      <c r="A326" s="100">
        <f t="shared" si="4"/>
        <v>609549</v>
      </c>
      <c r="B326" s="100">
        <v>9</v>
      </c>
      <c r="C326" s="100">
        <v>217</v>
      </c>
      <c r="D326" s="100">
        <v>217</v>
      </c>
      <c r="E326" t="s">
        <v>427</v>
      </c>
      <c r="H326">
        <f>IF('Раздел 9'!P46=SUM('Раздел 9'!AH46:AL46),0,1)</f>
        <v>0</v>
      </c>
    </row>
    <row r="327" spans="1:8" ht="12.75">
      <c r="A327" s="100">
        <f t="shared" si="4"/>
        <v>609549</v>
      </c>
      <c r="B327" s="100">
        <v>9</v>
      </c>
      <c r="C327" s="100">
        <v>218</v>
      </c>
      <c r="D327" s="100">
        <v>218</v>
      </c>
      <c r="E327" t="s">
        <v>428</v>
      </c>
      <c r="H327">
        <f>IF('Раздел 9'!P47=SUM('Раздел 9'!AH47:AL47),0,1)</f>
        <v>0</v>
      </c>
    </row>
    <row r="328" spans="1:8" ht="12.75">
      <c r="A328" s="100">
        <f t="shared" si="4"/>
        <v>609549</v>
      </c>
      <c r="B328" s="100">
        <v>9</v>
      </c>
      <c r="C328" s="100">
        <v>219</v>
      </c>
      <c r="D328" s="100">
        <v>219</v>
      </c>
      <c r="E328" t="s">
        <v>429</v>
      </c>
      <c r="H328">
        <f>IF('Раздел 9'!P48=SUM('Раздел 9'!AH48:AL48),0,1)</f>
        <v>0</v>
      </c>
    </row>
    <row r="329" spans="1:8" ht="12.75">
      <c r="A329" s="100">
        <f t="shared" si="4"/>
        <v>609549</v>
      </c>
      <c r="B329" s="100">
        <v>9</v>
      </c>
      <c r="C329" s="100">
        <v>220</v>
      </c>
      <c r="D329" s="100">
        <v>220</v>
      </c>
      <c r="E329" t="s">
        <v>430</v>
      </c>
      <c r="H329">
        <f>IF('Раздел 9'!P49=SUM('Раздел 9'!AH49:AL49),0,1)</f>
        <v>0</v>
      </c>
    </row>
    <row r="330" spans="1:8" ht="12.75">
      <c r="A330" s="100">
        <f t="shared" si="4"/>
        <v>609549</v>
      </c>
      <c r="B330" s="100">
        <v>9</v>
      </c>
      <c r="C330" s="100">
        <v>221</v>
      </c>
      <c r="D330" s="100">
        <v>221</v>
      </c>
      <c r="E330" t="s">
        <v>431</v>
      </c>
      <c r="H330">
        <f>IF('Раздел 9'!P50=SUM('Раздел 9'!AH50:AL50),0,1)</f>
        <v>0</v>
      </c>
    </row>
    <row r="331" spans="1:8" ht="12.75">
      <c r="A331" s="100">
        <f t="shared" si="4"/>
        <v>609549</v>
      </c>
      <c r="B331" s="100">
        <v>9</v>
      </c>
      <c r="C331" s="100">
        <v>222</v>
      </c>
      <c r="D331" s="100">
        <v>222</v>
      </c>
      <c r="E331" t="s">
        <v>432</v>
      </c>
      <c r="H331">
        <f>IF('Раздел 9'!P51=SUM('Раздел 9'!AH51:AL51),0,1)</f>
        <v>0</v>
      </c>
    </row>
    <row r="332" spans="1:8" ht="12.75">
      <c r="A332" s="100">
        <f t="shared" si="4"/>
        <v>609549</v>
      </c>
      <c r="B332" s="100">
        <v>9</v>
      </c>
      <c r="C332" s="100">
        <v>223</v>
      </c>
      <c r="D332" s="100">
        <v>223</v>
      </c>
      <c r="E332" t="s">
        <v>433</v>
      </c>
      <c r="H332">
        <f>IF('Раздел 9'!P52=SUM('Раздел 9'!AH52:AL52),0,1)</f>
        <v>0</v>
      </c>
    </row>
    <row r="333" spans="1:8" ht="12.75">
      <c r="A333" s="100">
        <f t="shared" si="4"/>
        <v>609549</v>
      </c>
      <c r="B333" s="100">
        <v>9</v>
      </c>
      <c r="C333" s="100">
        <v>224</v>
      </c>
      <c r="D333" s="100">
        <v>224</v>
      </c>
      <c r="E333" t="s">
        <v>434</v>
      </c>
      <c r="H333">
        <f>IF('Раздел 9'!P53=SUM('Раздел 9'!AH53:AL53),0,1)</f>
        <v>0</v>
      </c>
    </row>
    <row r="334" spans="1:8" ht="12.75">
      <c r="A334" s="100">
        <f t="shared" si="4"/>
        <v>609549</v>
      </c>
      <c r="B334" s="100">
        <v>9</v>
      </c>
      <c r="C334" s="100">
        <v>225</v>
      </c>
      <c r="D334" s="100">
        <v>225</v>
      </c>
      <c r="E334" t="s">
        <v>435</v>
      </c>
      <c r="H334">
        <f>IF('Раздел 9'!P54=SUM('Раздел 9'!AH54:AL54),0,1)</f>
        <v>0</v>
      </c>
    </row>
    <row r="335" spans="1:8" ht="12.75">
      <c r="A335" s="100">
        <f t="shared" si="4"/>
        <v>609549</v>
      </c>
      <c r="B335" s="100">
        <v>9</v>
      </c>
      <c r="C335" s="100">
        <v>226</v>
      </c>
      <c r="D335" s="100">
        <v>226</v>
      </c>
      <c r="E335" t="s">
        <v>436</v>
      </c>
      <c r="H335">
        <f>IF('Раздел 9'!P55=SUM('Раздел 9'!AH55:AL55),0,1)</f>
        <v>0</v>
      </c>
    </row>
    <row r="336" spans="1:8" ht="12.75">
      <c r="A336" s="100">
        <f t="shared" si="4"/>
        <v>609549</v>
      </c>
      <c r="B336" s="100">
        <v>9</v>
      </c>
      <c r="C336" s="100">
        <v>227</v>
      </c>
      <c r="D336" s="100">
        <v>227</v>
      </c>
      <c r="E336" t="s">
        <v>437</v>
      </c>
      <c r="H336">
        <f>IF('Раздел 9'!P56=SUM('Раздел 9'!AH56:AL56),0,1)</f>
        <v>0</v>
      </c>
    </row>
    <row r="337" spans="1:8" ht="12.75">
      <c r="A337" s="100">
        <f t="shared" si="4"/>
        <v>609549</v>
      </c>
      <c r="B337" s="100">
        <v>9</v>
      </c>
      <c r="C337" s="100">
        <v>228</v>
      </c>
      <c r="D337" s="100">
        <v>228</v>
      </c>
      <c r="E337" t="s">
        <v>438</v>
      </c>
      <c r="H337">
        <f>IF('Раздел 9'!P57=SUM('Раздел 9'!AH57:AL57),0,1)</f>
        <v>0</v>
      </c>
    </row>
    <row r="338" spans="1:8" ht="12.75">
      <c r="A338" s="100">
        <f t="shared" si="4"/>
        <v>609549</v>
      </c>
      <c r="B338" s="100">
        <v>9</v>
      </c>
      <c r="C338" s="100">
        <v>229</v>
      </c>
      <c r="D338" s="100">
        <v>229</v>
      </c>
      <c r="E338" t="s">
        <v>439</v>
      </c>
      <c r="H338">
        <f>IF('Раздел 9'!P58=SUM('Раздел 9'!AH58:AL58),0,1)</f>
        <v>0</v>
      </c>
    </row>
    <row r="339" spans="1:8" ht="12.75">
      <c r="A339" s="100">
        <f t="shared" si="4"/>
        <v>609549</v>
      </c>
      <c r="B339" s="100">
        <v>9</v>
      </c>
      <c r="C339" s="100">
        <v>230</v>
      </c>
      <c r="D339" s="100">
        <v>230</v>
      </c>
      <c r="E339" t="s">
        <v>404</v>
      </c>
      <c r="H339">
        <f>IF('Раздел 9'!P21=SUM('Раздел 9'!AM21:AO21),0,1)</f>
        <v>0</v>
      </c>
    </row>
    <row r="340" spans="1:8" ht="12.75">
      <c r="A340" s="100">
        <f t="shared" si="4"/>
        <v>609549</v>
      </c>
      <c r="B340" s="100">
        <v>9</v>
      </c>
      <c r="C340" s="100">
        <v>231</v>
      </c>
      <c r="D340" s="100">
        <v>231</v>
      </c>
      <c r="E340" t="s">
        <v>405</v>
      </c>
      <c r="H340">
        <f>IF('Раздел 9'!P22=SUM('Раздел 9'!AM22:AO22),0,1)</f>
        <v>0</v>
      </c>
    </row>
    <row r="341" spans="1:8" ht="12.75">
      <c r="A341" s="100">
        <f t="shared" si="4"/>
        <v>609549</v>
      </c>
      <c r="B341" s="100">
        <v>9</v>
      </c>
      <c r="C341" s="100">
        <v>232</v>
      </c>
      <c r="D341" s="100">
        <v>232</v>
      </c>
      <c r="E341" t="s">
        <v>406</v>
      </c>
      <c r="H341">
        <f>IF('Раздел 9'!P23=SUM('Раздел 9'!AM23:AO23),0,1)</f>
        <v>0</v>
      </c>
    </row>
    <row r="342" spans="1:8" ht="12.75">
      <c r="A342" s="100">
        <f t="shared" si="4"/>
        <v>609549</v>
      </c>
      <c r="B342" s="100">
        <v>9</v>
      </c>
      <c r="C342" s="100">
        <v>233</v>
      </c>
      <c r="D342" s="100">
        <v>233</v>
      </c>
      <c r="E342" t="s">
        <v>407</v>
      </c>
      <c r="H342">
        <f>IF('Раздел 9'!P24=SUM('Раздел 9'!AM24:AO24),0,1)</f>
        <v>0</v>
      </c>
    </row>
    <row r="343" spans="1:8" ht="12.75">
      <c r="A343" s="100">
        <f t="shared" si="4"/>
        <v>609549</v>
      </c>
      <c r="B343" s="100">
        <v>9</v>
      </c>
      <c r="C343" s="100">
        <v>234</v>
      </c>
      <c r="D343" s="100">
        <v>234</v>
      </c>
      <c r="E343" t="s">
        <v>37</v>
      </c>
      <c r="H343">
        <f>IF('Раздел 9'!P25=SUM('Раздел 9'!AM25:AO25),0,1)</f>
        <v>0</v>
      </c>
    </row>
    <row r="344" spans="1:8" ht="12.75">
      <c r="A344" s="100">
        <f t="shared" si="4"/>
        <v>609549</v>
      </c>
      <c r="B344" s="100">
        <v>9</v>
      </c>
      <c r="C344" s="100">
        <v>235</v>
      </c>
      <c r="D344" s="100">
        <v>235</v>
      </c>
      <c r="E344" t="s">
        <v>38</v>
      </c>
      <c r="H344">
        <f>IF('Раздел 9'!P26=SUM('Раздел 9'!AM26:AO26),0,1)</f>
        <v>0</v>
      </c>
    </row>
    <row r="345" spans="1:8" ht="12.75">
      <c r="A345" s="100">
        <f t="shared" si="4"/>
        <v>609549</v>
      </c>
      <c r="B345" s="100">
        <v>9</v>
      </c>
      <c r="C345" s="100">
        <v>236</v>
      </c>
      <c r="D345" s="100">
        <v>236</v>
      </c>
      <c r="E345" t="s">
        <v>39</v>
      </c>
      <c r="H345">
        <f>IF('Раздел 9'!P27=SUM('Раздел 9'!AM27:AO27),0,1)</f>
        <v>0</v>
      </c>
    </row>
    <row r="346" spans="1:8" ht="12.75">
      <c r="A346" s="100">
        <f aca="true" t="shared" si="5" ref="A346:A447">P_3</f>
        <v>609549</v>
      </c>
      <c r="B346" s="100">
        <v>9</v>
      </c>
      <c r="C346" s="100">
        <v>237</v>
      </c>
      <c r="D346" s="100">
        <v>237</v>
      </c>
      <c r="E346" t="s">
        <v>40</v>
      </c>
      <c r="H346">
        <f>IF('Раздел 9'!P28=SUM('Раздел 9'!AM28:AO28),0,1)</f>
        <v>0</v>
      </c>
    </row>
    <row r="347" spans="1:8" ht="12.75">
      <c r="A347" s="100">
        <f t="shared" si="5"/>
        <v>609549</v>
      </c>
      <c r="B347" s="100">
        <v>9</v>
      </c>
      <c r="C347" s="100">
        <v>238</v>
      </c>
      <c r="D347" s="100">
        <v>238</v>
      </c>
      <c r="E347" t="s">
        <v>41</v>
      </c>
      <c r="H347">
        <f>IF('Раздел 9'!P29=SUM('Раздел 9'!AM29:AO29),0,1)</f>
        <v>0</v>
      </c>
    </row>
    <row r="348" spans="1:8" ht="12.75">
      <c r="A348" s="100">
        <f t="shared" si="5"/>
        <v>609549</v>
      </c>
      <c r="B348" s="100">
        <v>9</v>
      </c>
      <c r="C348" s="100">
        <v>239</v>
      </c>
      <c r="D348" s="100">
        <v>239</v>
      </c>
      <c r="E348" t="s">
        <v>42</v>
      </c>
      <c r="H348">
        <f>IF('Раздел 9'!P30=SUM('Раздел 9'!AM30:AO30),0,1)</f>
        <v>0</v>
      </c>
    </row>
    <row r="349" spans="1:8" ht="12.75">
      <c r="A349" s="100">
        <f t="shared" si="5"/>
        <v>609549</v>
      </c>
      <c r="B349" s="100">
        <v>9</v>
      </c>
      <c r="C349" s="100">
        <v>240</v>
      </c>
      <c r="D349" s="100">
        <v>240</v>
      </c>
      <c r="E349" t="s">
        <v>43</v>
      </c>
      <c r="H349">
        <f>IF('Раздел 9'!P31=SUM('Раздел 9'!AM31:AO31),0,1)</f>
        <v>0</v>
      </c>
    </row>
    <row r="350" spans="1:8" ht="12.75">
      <c r="A350" s="100">
        <f t="shared" si="5"/>
        <v>609549</v>
      </c>
      <c r="B350" s="100">
        <v>9</v>
      </c>
      <c r="C350" s="100">
        <v>241</v>
      </c>
      <c r="D350" s="100">
        <v>241</v>
      </c>
      <c r="E350" t="s">
        <v>44</v>
      </c>
      <c r="H350">
        <f>IF('Раздел 9'!P32=SUM('Раздел 9'!AM32:AO32),0,1)</f>
        <v>0</v>
      </c>
    </row>
    <row r="351" spans="1:8" ht="12.75">
      <c r="A351" s="100">
        <f t="shared" si="5"/>
        <v>609549</v>
      </c>
      <c r="B351" s="100">
        <v>9</v>
      </c>
      <c r="C351" s="100">
        <v>242</v>
      </c>
      <c r="D351" s="100">
        <v>242</v>
      </c>
      <c r="E351" t="s">
        <v>45</v>
      </c>
      <c r="H351">
        <f>IF('Раздел 9'!P33=SUM('Раздел 9'!AM33:AO33),0,1)</f>
        <v>0</v>
      </c>
    </row>
    <row r="352" spans="1:8" ht="12.75">
      <c r="A352" s="100">
        <f t="shared" si="5"/>
        <v>609549</v>
      </c>
      <c r="B352" s="100">
        <v>9</v>
      </c>
      <c r="C352" s="100">
        <v>243</v>
      </c>
      <c r="D352" s="100">
        <v>243</v>
      </c>
      <c r="E352" t="s">
        <v>46</v>
      </c>
      <c r="H352">
        <f>IF('Раздел 9'!P34=SUM('Раздел 9'!AM34:AO34),0,1)</f>
        <v>0</v>
      </c>
    </row>
    <row r="353" spans="1:8" ht="12.75">
      <c r="A353" s="100">
        <f t="shared" si="5"/>
        <v>609549</v>
      </c>
      <c r="B353" s="100">
        <v>9</v>
      </c>
      <c r="C353" s="100">
        <v>244</v>
      </c>
      <c r="D353" s="100">
        <v>244</v>
      </c>
      <c r="E353" t="s">
        <v>47</v>
      </c>
      <c r="H353">
        <f>IF('Раздел 9'!P35=SUM('Раздел 9'!AM35:AO35),0,1)</f>
        <v>0</v>
      </c>
    </row>
    <row r="354" spans="1:8" ht="12.75">
      <c r="A354" s="100">
        <f t="shared" si="5"/>
        <v>609549</v>
      </c>
      <c r="B354" s="100">
        <v>9</v>
      </c>
      <c r="C354" s="100">
        <v>245</v>
      </c>
      <c r="D354" s="100">
        <v>245</v>
      </c>
      <c r="E354" t="s">
        <v>48</v>
      </c>
      <c r="H354">
        <f>IF('Раздел 9'!P36=SUM('Раздел 9'!AM36:AO36),0,1)</f>
        <v>0</v>
      </c>
    </row>
    <row r="355" spans="1:8" ht="12.75">
      <c r="A355" s="100">
        <f t="shared" si="5"/>
        <v>609549</v>
      </c>
      <c r="B355" s="100">
        <v>9</v>
      </c>
      <c r="C355" s="100">
        <v>246</v>
      </c>
      <c r="D355" s="100">
        <v>246</v>
      </c>
      <c r="E355" t="s">
        <v>49</v>
      </c>
      <c r="H355">
        <f>IF('Раздел 9'!P37=SUM('Раздел 9'!AM37:AO37),0,1)</f>
        <v>0</v>
      </c>
    </row>
    <row r="356" spans="1:8" ht="12.75">
      <c r="A356" s="100">
        <f t="shared" si="5"/>
        <v>609549</v>
      </c>
      <c r="B356" s="100">
        <v>9</v>
      </c>
      <c r="C356" s="100">
        <v>247</v>
      </c>
      <c r="D356" s="100">
        <v>247</v>
      </c>
      <c r="E356" t="s">
        <v>50</v>
      </c>
      <c r="H356">
        <f>IF('Раздел 9'!P38=SUM('Раздел 9'!AM38:AO38),0,1)</f>
        <v>0</v>
      </c>
    </row>
    <row r="357" spans="1:8" ht="12.75">
      <c r="A357" s="100">
        <f t="shared" si="5"/>
        <v>609549</v>
      </c>
      <c r="B357" s="100">
        <v>9</v>
      </c>
      <c r="C357" s="100">
        <v>248</v>
      </c>
      <c r="D357" s="100">
        <v>248</v>
      </c>
      <c r="E357" t="s">
        <v>51</v>
      </c>
      <c r="H357">
        <f>IF('Раздел 9'!P39=SUM('Раздел 9'!AM39:AO39),0,1)</f>
        <v>0</v>
      </c>
    </row>
    <row r="358" spans="1:8" ht="12.75">
      <c r="A358" s="100">
        <f t="shared" si="5"/>
        <v>609549</v>
      </c>
      <c r="B358" s="100">
        <v>9</v>
      </c>
      <c r="C358" s="100">
        <v>249</v>
      </c>
      <c r="D358" s="100">
        <v>249</v>
      </c>
      <c r="E358" t="s">
        <v>52</v>
      </c>
      <c r="H358">
        <f>IF('Раздел 9'!P40=SUM('Раздел 9'!AM40:AO40),0,1)</f>
        <v>0</v>
      </c>
    </row>
    <row r="359" spans="1:8" ht="12.75">
      <c r="A359" s="100">
        <f t="shared" si="5"/>
        <v>609549</v>
      </c>
      <c r="B359" s="100">
        <v>9</v>
      </c>
      <c r="C359" s="100">
        <v>250</v>
      </c>
      <c r="D359" s="100">
        <v>250</v>
      </c>
      <c r="E359" t="s">
        <v>53</v>
      </c>
      <c r="H359">
        <f>IF('Раздел 9'!P41=SUM('Раздел 9'!AM41:AO41),0,1)</f>
        <v>0</v>
      </c>
    </row>
    <row r="360" spans="1:8" ht="12.75">
      <c r="A360" s="100">
        <f t="shared" si="5"/>
        <v>609549</v>
      </c>
      <c r="B360" s="100">
        <v>9</v>
      </c>
      <c r="C360" s="100">
        <v>251</v>
      </c>
      <c r="D360" s="100">
        <v>251</v>
      </c>
      <c r="E360" t="s">
        <v>54</v>
      </c>
      <c r="H360">
        <f>IF('Раздел 9'!P42=SUM('Раздел 9'!AM42:AO42),0,1)</f>
        <v>0</v>
      </c>
    </row>
    <row r="361" spans="1:8" ht="12.75">
      <c r="A361" s="100">
        <f t="shared" si="5"/>
        <v>609549</v>
      </c>
      <c r="B361" s="100">
        <v>9</v>
      </c>
      <c r="C361" s="100">
        <v>252</v>
      </c>
      <c r="D361" s="100">
        <v>252</v>
      </c>
      <c r="E361" t="s">
        <v>55</v>
      </c>
      <c r="H361">
        <f>IF('Раздел 9'!P43=SUM('Раздел 9'!AM43:AO43),0,1)</f>
        <v>0</v>
      </c>
    </row>
    <row r="362" spans="1:8" ht="12.75">
      <c r="A362" s="100">
        <f t="shared" si="5"/>
        <v>609549</v>
      </c>
      <c r="B362" s="100">
        <v>9</v>
      </c>
      <c r="C362" s="100">
        <v>253</v>
      </c>
      <c r="D362" s="100">
        <v>253</v>
      </c>
      <c r="E362" t="s">
        <v>56</v>
      </c>
      <c r="H362">
        <f>IF('Раздел 9'!P44=SUM('Раздел 9'!AM44:AO44),0,1)</f>
        <v>0</v>
      </c>
    </row>
    <row r="363" spans="1:8" ht="12.75">
      <c r="A363" s="100">
        <f t="shared" si="5"/>
        <v>609549</v>
      </c>
      <c r="B363" s="100">
        <v>9</v>
      </c>
      <c r="C363" s="100">
        <v>254</v>
      </c>
      <c r="D363" s="100">
        <v>254</v>
      </c>
      <c r="E363" t="s">
        <v>57</v>
      </c>
      <c r="H363">
        <f>IF('Раздел 9'!P45=SUM('Раздел 9'!AM45:AO45),0,1)</f>
        <v>0</v>
      </c>
    </row>
    <row r="364" spans="1:8" ht="12.75">
      <c r="A364" s="100">
        <f t="shared" si="5"/>
        <v>609549</v>
      </c>
      <c r="B364" s="100">
        <v>9</v>
      </c>
      <c r="C364" s="100">
        <v>255</v>
      </c>
      <c r="D364" s="100">
        <v>255</v>
      </c>
      <c r="E364" t="s">
        <v>58</v>
      </c>
      <c r="H364">
        <f>IF('Раздел 9'!P46=SUM('Раздел 9'!AM46:AO46),0,1)</f>
        <v>0</v>
      </c>
    </row>
    <row r="365" spans="1:8" ht="12.75">
      <c r="A365" s="100">
        <f t="shared" si="5"/>
        <v>609549</v>
      </c>
      <c r="B365" s="100">
        <v>9</v>
      </c>
      <c r="C365" s="100">
        <v>256</v>
      </c>
      <c r="D365" s="100">
        <v>256</v>
      </c>
      <c r="E365" t="s">
        <v>59</v>
      </c>
      <c r="H365">
        <f>IF('Раздел 9'!P47=SUM('Раздел 9'!AM47:AO47),0,1)</f>
        <v>0</v>
      </c>
    </row>
    <row r="366" spans="1:8" ht="12.75">
      <c r="A366" s="100">
        <f t="shared" si="5"/>
        <v>609549</v>
      </c>
      <c r="B366" s="100">
        <v>9</v>
      </c>
      <c r="C366" s="100">
        <v>257</v>
      </c>
      <c r="D366" s="100">
        <v>257</v>
      </c>
      <c r="E366" t="s">
        <v>60</v>
      </c>
      <c r="H366">
        <f>IF('Раздел 9'!P48=SUM('Раздел 9'!AM48:AO48),0,1)</f>
        <v>0</v>
      </c>
    </row>
    <row r="367" spans="1:8" ht="12.75">
      <c r="A367" s="100">
        <f t="shared" si="5"/>
        <v>609549</v>
      </c>
      <c r="B367" s="100">
        <v>9</v>
      </c>
      <c r="C367" s="100">
        <v>258</v>
      </c>
      <c r="D367" s="100">
        <v>258</v>
      </c>
      <c r="E367" t="s">
        <v>61</v>
      </c>
      <c r="H367">
        <f>IF('Раздел 9'!P49=SUM('Раздел 9'!AM49:AO49),0,1)</f>
        <v>0</v>
      </c>
    </row>
    <row r="368" spans="1:8" ht="12.75">
      <c r="A368" s="100">
        <f t="shared" si="5"/>
        <v>609549</v>
      </c>
      <c r="B368" s="100">
        <v>9</v>
      </c>
      <c r="C368" s="100">
        <v>259</v>
      </c>
      <c r="D368" s="100">
        <v>259</v>
      </c>
      <c r="E368" t="s">
        <v>62</v>
      </c>
      <c r="H368">
        <f>IF('Раздел 9'!P50=SUM('Раздел 9'!AM50:AO50),0,1)</f>
        <v>0</v>
      </c>
    </row>
    <row r="369" spans="1:8" ht="12.75">
      <c r="A369" s="100">
        <f t="shared" si="5"/>
        <v>609549</v>
      </c>
      <c r="B369" s="100">
        <v>9</v>
      </c>
      <c r="C369" s="100">
        <v>260</v>
      </c>
      <c r="D369" s="100">
        <v>260</v>
      </c>
      <c r="E369" t="s">
        <v>63</v>
      </c>
      <c r="H369">
        <f>IF('Раздел 9'!P51=SUM('Раздел 9'!AM51:AO51),0,1)</f>
        <v>0</v>
      </c>
    </row>
    <row r="370" spans="1:8" ht="12.75">
      <c r="A370" s="100">
        <f t="shared" si="5"/>
        <v>609549</v>
      </c>
      <c r="B370" s="100">
        <v>9</v>
      </c>
      <c r="C370" s="100">
        <v>261</v>
      </c>
      <c r="D370" s="100">
        <v>261</v>
      </c>
      <c r="E370" t="s">
        <v>64</v>
      </c>
      <c r="H370">
        <f>IF('Раздел 9'!P52=SUM('Раздел 9'!AM52:AO52),0,1)</f>
        <v>0</v>
      </c>
    </row>
    <row r="371" spans="1:8" ht="12.75">
      <c r="A371" s="100">
        <f t="shared" si="5"/>
        <v>609549</v>
      </c>
      <c r="B371" s="100">
        <v>9</v>
      </c>
      <c r="C371" s="100">
        <v>262</v>
      </c>
      <c r="D371" s="100">
        <v>262</v>
      </c>
      <c r="E371" t="s">
        <v>65</v>
      </c>
      <c r="H371">
        <f>IF('Раздел 9'!P53=SUM('Раздел 9'!AM53:AO53),0,1)</f>
        <v>0</v>
      </c>
    </row>
    <row r="372" spans="1:8" ht="12.75">
      <c r="A372" s="100">
        <f t="shared" si="5"/>
        <v>609549</v>
      </c>
      <c r="B372" s="100">
        <v>9</v>
      </c>
      <c r="C372" s="100">
        <v>263</v>
      </c>
      <c r="D372" s="100">
        <v>263</v>
      </c>
      <c r="E372" t="s">
        <v>66</v>
      </c>
      <c r="H372">
        <f>IF('Раздел 9'!P54=SUM('Раздел 9'!AM54:AO54),0,1)</f>
        <v>0</v>
      </c>
    </row>
    <row r="373" spans="1:8" ht="12.75">
      <c r="A373" s="100">
        <f t="shared" si="5"/>
        <v>609549</v>
      </c>
      <c r="B373" s="100">
        <v>9</v>
      </c>
      <c r="C373" s="100">
        <v>264</v>
      </c>
      <c r="D373" s="100">
        <v>264</v>
      </c>
      <c r="E373" t="s">
        <v>67</v>
      </c>
      <c r="H373">
        <f>IF('Раздел 9'!P55=SUM('Раздел 9'!AM55:AO55),0,1)</f>
        <v>0</v>
      </c>
    </row>
    <row r="374" spans="1:8" ht="12.75">
      <c r="A374" s="100">
        <f t="shared" si="5"/>
        <v>609549</v>
      </c>
      <c r="B374" s="100">
        <v>9</v>
      </c>
      <c r="C374" s="100">
        <v>265</v>
      </c>
      <c r="D374" s="100">
        <v>265</v>
      </c>
      <c r="E374" t="s">
        <v>68</v>
      </c>
      <c r="H374">
        <f>IF('Раздел 9'!P56=SUM('Раздел 9'!AM56:AO56),0,1)</f>
        <v>0</v>
      </c>
    </row>
    <row r="375" spans="1:8" ht="12.75">
      <c r="A375" s="100">
        <f t="shared" si="5"/>
        <v>609549</v>
      </c>
      <c r="B375" s="100">
        <v>9</v>
      </c>
      <c r="C375" s="100">
        <v>266</v>
      </c>
      <c r="D375" s="100">
        <v>266</v>
      </c>
      <c r="E375" t="s">
        <v>69</v>
      </c>
      <c r="H375">
        <f>IF('Раздел 9'!P57=SUM('Раздел 9'!AM57:AO57),0,1)</f>
        <v>0</v>
      </c>
    </row>
    <row r="376" spans="1:8" ht="12.75">
      <c r="A376" s="100">
        <f t="shared" si="5"/>
        <v>609549</v>
      </c>
      <c r="B376" s="100">
        <v>9</v>
      </c>
      <c r="C376" s="100">
        <v>267</v>
      </c>
      <c r="D376" s="100">
        <v>267</v>
      </c>
      <c r="E376" t="s">
        <v>70</v>
      </c>
      <c r="H376">
        <f>IF('Раздел 9'!P58=SUM('Раздел 9'!AM58:AO58),0,1)</f>
        <v>0</v>
      </c>
    </row>
    <row r="377" spans="1:8" ht="12.75">
      <c r="A377" s="100">
        <f t="shared" si="5"/>
        <v>609549</v>
      </c>
      <c r="B377" s="100">
        <v>9</v>
      </c>
      <c r="C377" s="100">
        <v>268</v>
      </c>
      <c r="D377" s="100">
        <v>268</v>
      </c>
      <c r="E377" t="s">
        <v>1122</v>
      </c>
      <c r="H377">
        <f>IF('Раздел 9'!AO21&gt;='Раздел 9'!AP21,0,1)</f>
        <v>0</v>
      </c>
    </row>
    <row r="378" spans="1:8" ht="12.75">
      <c r="A378" s="100">
        <f t="shared" si="5"/>
        <v>609549</v>
      </c>
      <c r="B378" s="100">
        <v>9</v>
      </c>
      <c r="C378" s="100">
        <v>269</v>
      </c>
      <c r="D378" s="100">
        <v>269</v>
      </c>
      <c r="E378" t="s">
        <v>1123</v>
      </c>
      <c r="H378">
        <f>IF('Раздел 9'!AO22&gt;='Раздел 9'!AP22,0,1)</f>
        <v>0</v>
      </c>
    </row>
    <row r="379" spans="1:8" ht="12.75">
      <c r="A379" s="100">
        <f t="shared" si="5"/>
        <v>609549</v>
      </c>
      <c r="B379" s="100">
        <v>9</v>
      </c>
      <c r="C379" s="100">
        <v>270</v>
      </c>
      <c r="D379" s="100">
        <v>270</v>
      </c>
      <c r="E379" t="s">
        <v>1124</v>
      </c>
      <c r="H379">
        <f>IF('Раздел 9'!AO23&gt;='Раздел 9'!AP23,0,1)</f>
        <v>0</v>
      </c>
    </row>
    <row r="380" spans="1:8" ht="12.75">
      <c r="A380" s="100">
        <f t="shared" si="5"/>
        <v>609549</v>
      </c>
      <c r="B380" s="100">
        <v>9</v>
      </c>
      <c r="C380" s="100">
        <v>271</v>
      </c>
      <c r="D380" s="100">
        <v>271</v>
      </c>
      <c r="E380" t="s">
        <v>1125</v>
      </c>
      <c r="H380">
        <f>IF('Раздел 9'!AO24&gt;='Раздел 9'!AP24,0,1)</f>
        <v>0</v>
      </c>
    </row>
    <row r="381" spans="1:8" ht="12.75">
      <c r="A381" s="100">
        <f t="shared" si="5"/>
        <v>609549</v>
      </c>
      <c r="B381" s="100">
        <v>9</v>
      </c>
      <c r="C381" s="100">
        <v>272</v>
      </c>
      <c r="D381" s="100">
        <v>272</v>
      </c>
      <c r="E381" t="s">
        <v>1126</v>
      </c>
      <c r="H381">
        <f>IF('Раздел 9'!AO25&gt;='Раздел 9'!AP25,0,1)</f>
        <v>0</v>
      </c>
    </row>
    <row r="382" spans="1:8" ht="12.75">
      <c r="A382" s="100">
        <f t="shared" si="5"/>
        <v>609549</v>
      </c>
      <c r="B382" s="100">
        <v>9</v>
      </c>
      <c r="C382" s="100">
        <v>273</v>
      </c>
      <c r="D382" s="100">
        <v>273</v>
      </c>
      <c r="E382" t="s">
        <v>1127</v>
      </c>
      <c r="H382">
        <f>IF('Раздел 9'!AO26&gt;='Раздел 9'!AP26,0,1)</f>
        <v>0</v>
      </c>
    </row>
    <row r="383" spans="1:8" ht="12.75">
      <c r="A383" s="100">
        <f t="shared" si="5"/>
        <v>609549</v>
      </c>
      <c r="B383" s="100">
        <v>9</v>
      </c>
      <c r="C383" s="100">
        <v>274</v>
      </c>
      <c r="D383" s="100">
        <v>274</v>
      </c>
      <c r="E383" t="s">
        <v>1128</v>
      </c>
      <c r="H383">
        <f>IF('Раздел 9'!AO27&gt;='Раздел 9'!AP27,0,1)</f>
        <v>0</v>
      </c>
    </row>
    <row r="384" spans="1:8" ht="12.75">
      <c r="A384" s="100">
        <f t="shared" si="5"/>
        <v>609549</v>
      </c>
      <c r="B384" s="100">
        <v>9</v>
      </c>
      <c r="C384" s="100">
        <v>275</v>
      </c>
      <c r="D384" s="100">
        <v>275</v>
      </c>
      <c r="E384" t="s">
        <v>1129</v>
      </c>
      <c r="H384">
        <f>IF('Раздел 9'!AO28&gt;='Раздел 9'!AP28,0,1)</f>
        <v>0</v>
      </c>
    </row>
    <row r="385" spans="1:8" ht="12.75">
      <c r="A385" s="100">
        <f t="shared" si="5"/>
        <v>609549</v>
      </c>
      <c r="B385" s="100">
        <v>9</v>
      </c>
      <c r="C385" s="100">
        <v>276</v>
      </c>
      <c r="D385" s="100">
        <v>276</v>
      </c>
      <c r="E385" t="s">
        <v>1130</v>
      </c>
      <c r="H385">
        <f>IF('Раздел 9'!AO29&gt;='Раздел 9'!AP29,0,1)</f>
        <v>0</v>
      </c>
    </row>
    <row r="386" spans="1:8" ht="12.75">
      <c r="A386" s="100">
        <f t="shared" si="5"/>
        <v>609549</v>
      </c>
      <c r="B386" s="100">
        <v>9</v>
      </c>
      <c r="C386" s="100">
        <v>277</v>
      </c>
      <c r="D386" s="100">
        <v>277</v>
      </c>
      <c r="E386" t="s">
        <v>1131</v>
      </c>
      <c r="H386">
        <f>IF('Раздел 9'!AO30&gt;='Раздел 9'!AP30,0,1)</f>
        <v>0</v>
      </c>
    </row>
    <row r="387" spans="1:8" ht="12.75">
      <c r="A387" s="100">
        <f t="shared" si="5"/>
        <v>609549</v>
      </c>
      <c r="B387" s="100">
        <v>9</v>
      </c>
      <c r="C387" s="100">
        <v>278</v>
      </c>
      <c r="D387" s="100">
        <v>278</v>
      </c>
      <c r="E387" t="s">
        <v>1132</v>
      </c>
      <c r="H387">
        <f>IF('Раздел 9'!AO31&gt;='Раздел 9'!AP31,0,1)</f>
        <v>0</v>
      </c>
    </row>
    <row r="388" spans="1:8" ht="12.75">
      <c r="A388" s="100">
        <f t="shared" si="5"/>
        <v>609549</v>
      </c>
      <c r="B388" s="100">
        <v>9</v>
      </c>
      <c r="C388" s="100">
        <v>279</v>
      </c>
      <c r="D388" s="100">
        <v>279</v>
      </c>
      <c r="E388" t="s">
        <v>1133</v>
      </c>
      <c r="H388">
        <f>IF('Раздел 9'!AO32&gt;='Раздел 9'!AP32,0,1)</f>
        <v>0</v>
      </c>
    </row>
    <row r="389" spans="1:8" ht="12.75">
      <c r="A389" s="100">
        <f t="shared" si="5"/>
        <v>609549</v>
      </c>
      <c r="B389" s="100">
        <v>9</v>
      </c>
      <c r="C389" s="100">
        <v>280</v>
      </c>
      <c r="D389" s="100">
        <v>280</v>
      </c>
      <c r="E389" t="s">
        <v>1134</v>
      </c>
      <c r="H389">
        <f>IF('Раздел 9'!AO33&gt;='Раздел 9'!AP33,0,1)</f>
        <v>0</v>
      </c>
    </row>
    <row r="390" spans="1:8" ht="12.75">
      <c r="A390" s="100">
        <f t="shared" si="5"/>
        <v>609549</v>
      </c>
      <c r="B390" s="100">
        <v>9</v>
      </c>
      <c r="C390" s="100">
        <v>281</v>
      </c>
      <c r="D390" s="100">
        <v>281</v>
      </c>
      <c r="E390" t="s">
        <v>1135</v>
      </c>
      <c r="H390">
        <f>IF('Раздел 9'!AO34&gt;='Раздел 9'!AP34,0,1)</f>
        <v>0</v>
      </c>
    </row>
    <row r="391" spans="1:8" ht="12.75">
      <c r="A391" s="100">
        <f t="shared" si="5"/>
        <v>609549</v>
      </c>
      <c r="B391" s="100">
        <v>9</v>
      </c>
      <c r="C391" s="100">
        <v>282</v>
      </c>
      <c r="D391" s="100">
        <v>282</v>
      </c>
      <c r="E391" t="s">
        <v>1136</v>
      </c>
      <c r="H391">
        <f>IF('Раздел 9'!AO35&gt;='Раздел 9'!AP35,0,1)</f>
        <v>0</v>
      </c>
    </row>
    <row r="392" spans="1:8" ht="12.75">
      <c r="A392" s="100">
        <f t="shared" si="5"/>
        <v>609549</v>
      </c>
      <c r="B392" s="100">
        <v>9</v>
      </c>
      <c r="C392" s="100">
        <v>283</v>
      </c>
      <c r="D392" s="100">
        <v>283</v>
      </c>
      <c r="E392" t="s">
        <v>1137</v>
      </c>
      <c r="H392">
        <f>IF('Раздел 9'!AO36&gt;='Раздел 9'!AP36,0,1)</f>
        <v>0</v>
      </c>
    </row>
    <row r="393" spans="1:8" ht="12.75">
      <c r="A393" s="100">
        <f t="shared" si="5"/>
        <v>609549</v>
      </c>
      <c r="B393" s="100">
        <v>9</v>
      </c>
      <c r="C393" s="100">
        <v>284</v>
      </c>
      <c r="D393" s="100">
        <v>284</v>
      </c>
      <c r="E393" t="s">
        <v>1138</v>
      </c>
      <c r="H393">
        <f>IF('Раздел 9'!AO37&gt;='Раздел 9'!AP37,0,1)</f>
        <v>0</v>
      </c>
    </row>
    <row r="394" spans="1:8" ht="12.75">
      <c r="A394" s="100">
        <f t="shared" si="5"/>
        <v>609549</v>
      </c>
      <c r="B394" s="100">
        <v>9</v>
      </c>
      <c r="C394" s="100">
        <v>285</v>
      </c>
      <c r="D394" s="100">
        <v>285</v>
      </c>
      <c r="E394" t="s">
        <v>1139</v>
      </c>
      <c r="H394">
        <f>IF('Раздел 9'!AO38&gt;='Раздел 9'!AP38,0,1)</f>
        <v>0</v>
      </c>
    </row>
    <row r="395" spans="1:8" ht="12.75">
      <c r="A395" s="100">
        <f t="shared" si="5"/>
        <v>609549</v>
      </c>
      <c r="B395" s="100">
        <v>9</v>
      </c>
      <c r="C395" s="100">
        <v>286</v>
      </c>
      <c r="D395" s="100">
        <v>286</v>
      </c>
      <c r="E395" t="s">
        <v>1140</v>
      </c>
      <c r="H395">
        <f>IF('Раздел 9'!AO39&gt;='Раздел 9'!AP39,0,1)</f>
        <v>0</v>
      </c>
    </row>
    <row r="396" spans="1:8" ht="12.75">
      <c r="A396" s="100">
        <f t="shared" si="5"/>
        <v>609549</v>
      </c>
      <c r="B396" s="100">
        <v>9</v>
      </c>
      <c r="C396" s="100">
        <v>287</v>
      </c>
      <c r="D396" s="100">
        <v>287</v>
      </c>
      <c r="E396" t="s">
        <v>1141</v>
      </c>
      <c r="H396">
        <f>IF('Раздел 9'!AO40&gt;='Раздел 9'!AP40,0,1)</f>
        <v>0</v>
      </c>
    </row>
    <row r="397" spans="1:8" ht="12.75">
      <c r="A397" s="100">
        <f t="shared" si="5"/>
        <v>609549</v>
      </c>
      <c r="B397" s="100">
        <v>9</v>
      </c>
      <c r="C397" s="100">
        <v>288</v>
      </c>
      <c r="D397" s="100">
        <v>288</v>
      </c>
      <c r="E397" t="s">
        <v>1142</v>
      </c>
      <c r="H397">
        <f>IF('Раздел 9'!AO41&gt;='Раздел 9'!AP41,0,1)</f>
        <v>0</v>
      </c>
    </row>
    <row r="398" spans="1:8" ht="12.75">
      <c r="A398" s="100">
        <f t="shared" si="5"/>
        <v>609549</v>
      </c>
      <c r="B398" s="100">
        <v>9</v>
      </c>
      <c r="C398" s="100">
        <v>289</v>
      </c>
      <c r="D398" s="100">
        <v>289</v>
      </c>
      <c r="E398" t="s">
        <v>1143</v>
      </c>
      <c r="H398">
        <f>IF('Раздел 9'!AO42&gt;='Раздел 9'!AP42,0,1)</f>
        <v>0</v>
      </c>
    </row>
    <row r="399" spans="1:8" ht="12.75">
      <c r="A399" s="100">
        <f t="shared" si="5"/>
        <v>609549</v>
      </c>
      <c r="B399" s="100">
        <v>9</v>
      </c>
      <c r="C399" s="100">
        <v>290</v>
      </c>
      <c r="D399" s="100">
        <v>290</v>
      </c>
      <c r="E399" t="s">
        <v>1144</v>
      </c>
      <c r="H399">
        <f>IF('Раздел 9'!AO43&gt;='Раздел 9'!AP43,0,1)</f>
        <v>0</v>
      </c>
    </row>
    <row r="400" spans="1:8" ht="12.75">
      <c r="A400" s="100">
        <f t="shared" si="5"/>
        <v>609549</v>
      </c>
      <c r="B400" s="100">
        <v>9</v>
      </c>
      <c r="C400" s="100">
        <v>291</v>
      </c>
      <c r="D400" s="100">
        <v>291</v>
      </c>
      <c r="E400" t="s">
        <v>359</v>
      </c>
      <c r="H400">
        <f>IF('Раздел 9'!AO44&gt;='Раздел 9'!AP44,0,1)</f>
        <v>0</v>
      </c>
    </row>
    <row r="401" spans="1:8" ht="12.75">
      <c r="A401" s="100">
        <f t="shared" si="5"/>
        <v>609549</v>
      </c>
      <c r="B401" s="100">
        <v>9</v>
      </c>
      <c r="C401" s="100">
        <v>292</v>
      </c>
      <c r="D401" s="100">
        <v>292</v>
      </c>
      <c r="E401" t="s">
        <v>360</v>
      </c>
      <c r="H401">
        <f>IF('Раздел 9'!AO45&gt;='Раздел 9'!AP45,0,1)</f>
        <v>0</v>
      </c>
    </row>
    <row r="402" spans="1:8" ht="12.75">
      <c r="A402" s="100">
        <f t="shared" si="5"/>
        <v>609549</v>
      </c>
      <c r="B402" s="100">
        <v>9</v>
      </c>
      <c r="C402" s="100">
        <v>293</v>
      </c>
      <c r="D402" s="100">
        <v>293</v>
      </c>
      <c r="E402" t="s">
        <v>361</v>
      </c>
      <c r="H402">
        <f>IF('Раздел 9'!AO46&gt;='Раздел 9'!AP46,0,1)</f>
        <v>0</v>
      </c>
    </row>
    <row r="403" spans="1:8" ht="12.75">
      <c r="A403" s="100">
        <f t="shared" si="5"/>
        <v>609549</v>
      </c>
      <c r="B403" s="100">
        <v>9</v>
      </c>
      <c r="C403" s="100">
        <v>294</v>
      </c>
      <c r="D403" s="100">
        <v>294</v>
      </c>
      <c r="E403" t="s">
        <v>362</v>
      </c>
      <c r="H403">
        <f>IF('Раздел 9'!AO47&gt;='Раздел 9'!AP47,0,1)</f>
        <v>0</v>
      </c>
    </row>
    <row r="404" spans="1:8" ht="12.75">
      <c r="A404" s="100">
        <f t="shared" si="5"/>
        <v>609549</v>
      </c>
      <c r="B404" s="100">
        <v>9</v>
      </c>
      <c r="C404" s="100">
        <v>295</v>
      </c>
      <c r="D404" s="100">
        <v>295</v>
      </c>
      <c r="E404" t="s">
        <v>363</v>
      </c>
      <c r="H404">
        <f>IF('Раздел 9'!AO48&gt;='Раздел 9'!AP48,0,1)</f>
        <v>0</v>
      </c>
    </row>
    <row r="405" spans="1:8" ht="12.75">
      <c r="A405" s="100">
        <f t="shared" si="5"/>
        <v>609549</v>
      </c>
      <c r="B405" s="100">
        <v>9</v>
      </c>
      <c r="C405" s="100">
        <v>296</v>
      </c>
      <c r="D405" s="100">
        <v>296</v>
      </c>
      <c r="E405" t="s">
        <v>364</v>
      </c>
      <c r="H405">
        <f>IF('Раздел 9'!AO49&gt;='Раздел 9'!AP49,0,1)</f>
        <v>0</v>
      </c>
    </row>
    <row r="406" spans="1:8" ht="12.75">
      <c r="A406" s="100">
        <f t="shared" si="5"/>
        <v>609549</v>
      </c>
      <c r="B406" s="100">
        <v>9</v>
      </c>
      <c r="C406" s="100">
        <v>297</v>
      </c>
      <c r="D406" s="100">
        <v>297</v>
      </c>
      <c r="E406" t="s">
        <v>365</v>
      </c>
      <c r="H406">
        <f>IF('Раздел 9'!AO50&gt;='Раздел 9'!AP50,0,1)</f>
        <v>0</v>
      </c>
    </row>
    <row r="407" spans="1:8" ht="12.75">
      <c r="A407" s="100">
        <f t="shared" si="5"/>
        <v>609549</v>
      </c>
      <c r="B407" s="100">
        <v>9</v>
      </c>
      <c r="C407" s="100">
        <v>298</v>
      </c>
      <c r="D407" s="100">
        <v>298</v>
      </c>
      <c r="E407" t="s">
        <v>366</v>
      </c>
      <c r="H407">
        <f>IF('Раздел 9'!AO51&gt;='Раздел 9'!AP51,0,1)</f>
        <v>0</v>
      </c>
    </row>
    <row r="408" spans="1:8" ht="12.75">
      <c r="A408" s="100">
        <f t="shared" si="5"/>
        <v>609549</v>
      </c>
      <c r="B408" s="100">
        <v>9</v>
      </c>
      <c r="C408" s="100">
        <v>299</v>
      </c>
      <c r="D408" s="100">
        <v>299</v>
      </c>
      <c r="E408" t="s">
        <v>367</v>
      </c>
      <c r="H408">
        <f>IF('Раздел 9'!AO52&gt;='Раздел 9'!AP52,0,1)</f>
        <v>0</v>
      </c>
    </row>
    <row r="409" spans="1:8" ht="12.75">
      <c r="A409" s="100">
        <f t="shared" si="5"/>
        <v>609549</v>
      </c>
      <c r="B409" s="100">
        <v>9</v>
      </c>
      <c r="C409" s="100">
        <v>300</v>
      </c>
      <c r="D409" s="100">
        <v>300</v>
      </c>
      <c r="E409" t="s">
        <v>368</v>
      </c>
      <c r="H409">
        <f>IF('Раздел 9'!AO53&gt;='Раздел 9'!AP53,0,1)</f>
        <v>0</v>
      </c>
    </row>
    <row r="410" spans="1:8" ht="12.75">
      <c r="A410" s="100">
        <f t="shared" si="5"/>
        <v>609549</v>
      </c>
      <c r="B410" s="100">
        <v>9</v>
      </c>
      <c r="C410" s="100">
        <v>301</v>
      </c>
      <c r="D410" s="100">
        <v>301</v>
      </c>
      <c r="E410" t="s">
        <v>369</v>
      </c>
      <c r="H410">
        <f>IF('Раздел 9'!AO54&gt;='Раздел 9'!AP54,0,1)</f>
        <v>0</v>
      </c>
    </row>
    <row r="411" spans="1:8" ht="12.75">
      <c r="A411" s="100">
        <f t="shared" si="5"/>
        <v>609549</v>
      </c>
      <c r="B411" s="100">
        <v>9</v>
      </c>
      <c r="C411" s="100">
        <v>302</v>
      </c>
      <c r="D411" s="100">
        <v>302</v>
      </c>
      <c r="E411" t="s">
        <v>370</v>
      </c>
      <c r="H411">
        <f>IF('Раздел 9'!AO55&gt;='Раздел 9'!AP55,0,1)</f>
        <v>0</v>
      </c>
    </row>
    <row r="412" spans="1:8" ht="12.75">
      <c r="A412" s="100">
        <f t="shared" si="5"/>
        <v>609549</v>
      </c>
      <c r="B412" s="100">
        <v>9</v>
      </c>
      <c r="C412" s="100">
        <v>303</v>
      </c>
      <c r="D412" s="100">
        <v>303</v>
      </c>
      <c r="E412" t="s">
        <v>371</v>
      </c>
      <c r="H412">
        <f>IF('Раздел 9'!AO56&gt;='Раздел 9'!AP56,0,1)</f>
        <v>0</v>
      </c>
    </row>
    <row r="413" spans="1:8" ht="12.75">
      <c r="A413" s="100">
        <f t="shared" si="5"/>
        <v>609549</v>
      </c>
      <c r="B413" s="100">
        <v>9</v>
      </c>
      <c r="C413" s="100">
        <v>304</v>
      </c>
      <c r="D413" s="100">
        <v>304</v>
      </c>
      <c r="E413" t="s">
        <v>372</v>
      </c>
      <c r="H413">
        <f>IF('Раздел 9'!AO57&gt;='Раздел 9'!AP57,0,1)</f>
        <v>0</v>
      </c>
    </row>
    <row r="414" spans="1:8" ht="12.75">
      <c r="A414" s="100">
        <f t="shared" si="5"/>
        <v>609549</v>
      </c>
      <c r="B414" s="100">
        <v>9</v>
      </c>
      <c r="C414" s="100">
        <v>305</v>
      </c>
      <c r="D414" s="100">
        <v>305</v>
      </c>
      <c r="E414" t="s">
        <v>373</v>
      </c>
      <c r="H414">
        <f>IF('Раздел 9'!AO58&gt;='Раздел 9'!AP58,0,1)</f>
        <v>0</v>
      </c>
    </row>
    <row r="415" spans="1:8" ht="12.75">
      <c r="A415" s="100">
        <f t="shared" si="5"/>
        <v>609549</v>
      </c>
      <c r="B415" s="100">
        <v>9</v>
      </c>
      <c r="C415" s="100">
        <v>306</v>
      </c>
      <c r="D415" s="100">
        <v>306</v>
      </c>
      <c r="E415" t="s">
        <v>966</v>
      </c>
      <c r="H415">
        <f>IF('Раздел 9'!P21&gt;=SUM('Раздел 9'!AB21,'Раздел 9'!AD21,'Раздел 9'!AF21:AG21),0,1)</f>
        <v>0</v>
      </c>
    </row>
    <row r="416" spans="1:8" ht="12.75">
      <c r="A416" s="100">
        <f t="shared" si="5"/>
        <v>609549</v>
      </c>
      <c r="B416" s="100">
        <v>9</v>
      </c>
      <c r="C416" s="100">
        <v>307</v>
      </c>
      <c r="D416" s="100">
        <v>307</v>
      </c>
      <c r="E416" t="s">
        <v>1066</v>
      </c>
      <c r="H416">
        <f>IF('Раздел 9'!P22&gt;=SUM('Раздел 9'!AB22,'Раздел 9'!AD22,'Раздел 9'!AF22:AG22),0,1)</f>
        <v>0</v>
      </c>
    </row>
    <row r="417" spans="1:8" ht="12.75">
      <c r="A417" s="100">
        <f t="shared" si="5"/>
        <v>609549</v>
      </c>
      <c r="B417" s="100">
        <v>9</v>
      </c>
      <c r="C417" s="100">
        <v>308</v>
      </c>
      <c r="D417" s="100">
        <v>308</v>
      </c>
      <c r="E417" t="s">
        <v>1067</v>
      </c>
      <c r="H417">
        <f>IF('Раздел 9'!P24&gt;=SUM('Раздел 9'!AB24,'Раздел 9'!AD24,'Раздел 9'!AF24:AG24),0,1)</f>
        <v>0</v>
      </c>
    </row>
    <row r="418" spans="1:8" ht="12.75">
      <c r="A418" s="100">
        <f t="shared" si="5"/>
        <v>609549</v>
      </c>
      <c r="B418" s="100">
        <v>9</v>
      </c>
      <c r="C418" s="100">
        <v>309</v>
      </c>
      <c r="D418" s="100">
        <v>309</v>
      </c>
      <c r="E418" t="s">
        <v>252</v>
      </c>
      <c r="H418">
        <f>IF('Раздел 9'!P26&gt;=SUM('Раздел 9'!AB26,'Раздел 9'!AD26,'Раздел 9'!AF26:AG26),0,1)</f>
        <v>0</v>
      </c>
    </row>
    <row r="419" spans="1:8" ht="12.75">
      <c r="A419" s="100">
        <f t="shared" si="5"/>
        <v>609549</v>
      </c>
      <c r="B419" s="100">
        <v>9</v>
      </c>
      <c r="C419" s="100">
        <v>310</v>
      </c>
      <c r="D419" s="100">
        <v>310</v>
      </c>
      <c r="E419" t="s">
        <v>253</v>
      </c>
      <c r="H419">
        <f>IF('Раздел 9'!P27&gt;=SUM('Раздел 9'!AB27,'Раздел 9'!AD27,'Раздел 9'!AF27:AG27),0,1)</f>
        <v>0</v>
      </c>
    </row>
    <row r="420" spans="1:8" ht="12.75">
      <c r="A420" s="100">
        <f t="shared" si="5"/>
        <v>609549</v>
      </c>
      <c r="B420" s="100">
        <v>9</v>
      </c>
      <c r="C420" s="100">
        <v>311</v>
      </c>
      <c r="D420" s="100">
        <v>311</v>
      </c>
      <c r="E420" t="s">
        <v>254</v>
      </c>
      <c r="H420">
        <f>IF('Раздел 9'!P28&gt;=SUM('Раздел 9'!AB28,'Раздел 9'!AD28,'Раздел 9'!AF28:AG28),0,1)</f>
        <v>0</v>
      </c>
    </row>
    <row r="421" spans="1:8" ht="12.75">
      <c r="A421" s="100">
        <f t="shared" si="5"/>
        <v>609549</v>
      </c>
      <c r="B421" s="100">
        <v>9</v>
      </c>
      <c r="C421" s="100">
        <v>312</v>
      </c>
      <c r="D421" s="100">
        <v>312</v>
      </c>
      <c r="E421" t="s">
        <v>255</v>
      </c>
      <c r="H421">
        <f>IF('Раздел 9'!P29&gt;=SUM('Раздел 9'!AB29,'Раздел 9'!AD29,'Раздел 9'!AF29:AG29),0,1)</f>
        <v>0</v>
      </c>
    </row>
    <row r="422" spans="1:8" ht="12.75">
      <c r="A422" s="100">
        <f t="shared" si="5"/>
        <v>609549</v>
      </c>
      <c r="B422" s="100">
        <v>9</v>
      </c>
      <c r="C422" s="100">
        <v>313</v>
      </c>
      <c r="D422" s="100">
        <v>313</v>
      </c>
      <c r="E422" t="s">
        <v>256</v>
      </c>
      <c r="H422">
        <f>IF('Раздел 9'!P30&gt;=SUM('Раздел 9'!AB30,'Раздел 9'!AD30,'Раздел 9'!AF30:AG30),0,1)</f>
        <v>0</v>
      </c>
    </row>
    <row r="423" spans="1:8" ht="12.75">
      <c r="A423" s="100">
        <f t="shared" si="5"/>
        <v>609549</v>
      </c>
      <c r="B423" s="100">
        <v>9</v>
      </c>
      <c r="C423" s="100">
        <v>314</v>
      </c>
      <c r="D423" s="100">
        <v>314</v>
      </c>
      <c r="E423" t="s">
        <v>257</v>
      </c>
      <c r="H423">
        <f>IF('Раздел 9'!P31&gt;=SUM('Раздел 9'!AB31,'Раздел 9'!AD31,'Раздел 9'!AF31:AG31),0,1)</f>
        <v>0</v>
      </c>
    </row>
    <row r="424" spans="1:8" ht="12.75">
      <c r="A424" s="100">
        <f t="shared" si="5"/>
        <v>609549</v>
      </c>
      <c r="B424" s="100">
        <v>9</v>
      </c>
      <c r="C424" s="100">
        <v>315</v>
      </c>
      <c r="D424" s="100">
        <v>315</v>
      </c>
      <c r="E424" t="s">
        <v>258</v>
      </c>
      <c r="H424">
        <f>IF('Раздел 9'!P32&gt;=SUM('Раздел 9'!AB32,'Раздел 9'!AD32,'Раздел 9'!AF32:AG32),0,1)</f>
        <v>0</v>
      </c>
    </row>
    <row r="425" spans="1:8" ht="12.75">
      <c r="A425" s="100">
        <f t="shared" si="5"/>
        <v>609549</v>
      </c>
      <c r="B425" s="100">
        <v>9</v>
      </c>
      <c r="C425" s="100">
        <v>316</v>
      </c>
      <c r="D425" s="100">
        <v>316</v>
      </c>
      <c r="E425" t="s">
        <v>259</v>
      </c>
      <c r="H425">
        <f>IF('Раздел 9'!P33&gt;=SUM('Раздел 9'!AB33,'Раздел 9'!AD33,'Раздел 9'!AF33:AG33),0,1)</f>
        <v>0</v>
      </c>
    </row>
    <row r="426" spans="1:8" ht="12.75">
      <c r="A426" s="100">
        <f t="shared" si="5"/>
        <v>609549</v>
      </c>
      <c r="B426" s="100">
        <v>9</v>
      </c>
      <c r="C426" s="100">
        <v>317</v>
      </c>
      <c r="D426" s="100">
        <v>317</v>
      </c>
      <c r="E426" t="s">
        <v>260</v>
      </c>
      <c r="H426">
        <f>IF('Раздел 9'!P34&gt;=SUM('Раздел 9'!AB34,'Раздел 9'!AD34,'Раздел 9'!AF34:AG34),0,1)</f>
        <v>0</v>
      </c>
    </row>
    <row r="427" spans="1:8" ht="12.75">
      <c r="A427" s="100">
        <f t="shared" si="5"/>
        <v>609549</v>
      </c>
      <c r="B427" s="100">
        <v>9</v>
      </c>
      <c r="C427" s="100">
        <v>318</v>
      </c>
      <c r="D427" s="100">
        <v>318</v>
      </c>
      <c r="E427" t="s">
        <v>261</v>
      </c>
      <c r="H427">
        <f>IF('Раздел 9'!P35&gt;=SUM('Раздел 9'!AB35,'Раздел 9'!AD35,'Раздел 9'!AF35:AG35),0,1)</f>
        <v>0</v>
      </c>
    </row>
    <row r="428" spans="1:8" ht="12.75">
      <c r="A428" s="100">
        <f t="shared" si="5"/>
        <v>609549</v>
      </c>
      <c r="B428" s="100">
        <v>9</v>
      </c>
      <c r="C428" s="100">
        <v>319</v>
      </c>
      <c r="D428" s="100">
        <v>319</v>
      </c>
      <c r="E428" t="s">
        <v>262</v>
      </c>
      <c r="H428">
        <f>IF('Раздел 9'!P36&gt;=SUM('Раздел 9'!AB36,'Раздел 9'!AD36,'Раздел 9'!AF36:AG36),0,1)</f>
        <v>0</v>
      </c>
    </row>
    <row r="429" spans="1:8" ht="12.75">
      <c r="A429" s="100">
        <f t="shared" si="5"/>
        <v>609549</v>
      </c>
      <c r="B429" s="100">
        <v>9</v>
      </c>
      <c r="C429" s="100">
        <v>320</v>
      </c>
      <c r="D429" s="100">
        <v>320</v>
      </c>
      <c r="E429" t="s">
        <v>263</v>
      </c>
      <c r="H429">
        <f>IF('Раздел 9'!P37&gt;=SUM('Раздел 9'!AB37,'Раздел 9'!AD37,'Раздел 9'!AF37:AG37),0,1)</f>
        <v>0</v>
      </c>
    </row>
    <row r="430" spans="1:8" ht="12.75">
      <c r="A430" s="100">
        <f t="shared" si="5"/>
        <v>609549</v>
      </c>
      <c r="B430" s="100">
        <v>9</v>
      </c>
      <c r="C430" s="100">
        <v>321</v>
      </c>
      <c r="D430" s="100">
        <v>321</v>
      </c>
      <c r="E430" t="s">
        <v>264</v>
      </c>
      <c r="H430">
        <f>IF('Раздел 9'!P38&gt;=SUM('Раздел 9'!AB38,'Раздел 9'!AD38,'Раздел 9'!AF38:AG38),0,1)</f>
        <v>0</v>
      </c>
    </row>
    <row r="431" spans="1:8" ht="12.75">
      <c r="A431" s="100">
        <f t="shared" si="5"/>
        <v>609549</v>
      </c>
      <c r="B431" s="100">
        <v>9</v>
      </c>
      <c r="C431" s="100">
        <v>322</v>
      </c>
      <c r="D431" s="100">
        <v>322</v>
      </c>
      <c r="E431" t="s">
        <v>265</v>
      </c>
      <c r="H431">
        <f>IF('Раздел 9'!P39&gt;=SUM('Раздел 9'!AB39,'Раздел 9'!AD39,'Раздел 9'!AF39:AG39),0,1)</f>
        <v>0</v>
      </c>
    </row>
    <row r="432" spans="1:8" ht="12.75">
      <c r="A432" s="100">
        <f t="shared" si="5"/>
        <v>609549</v>
      </c>
      <c r="B432" s="100">
        <v>9</v>
      </c>
      <c r="C432" s="100">
        <v>323</v>
      </c>
      <c r="D432" s="100">
        <v>323</v>
      </c>
      <c r="E432" t="s">
        <v>266</v>
      </c>
      <c r="H432">
        <f>IF('Раздел 9'!P40&gt;=SUM('Раздел 9'!AB40,'Раздел 9'!AD40,'Раздел 9'!AF40:AG40),0,1)</f>
        <v>0</v>
      </c>
    </row>
    <row r="433" spans="1:8" ht="12.75">
      <c r="A433" s="100">
        <f t="shared" si="5"/>
        <v>609549</v>
      </c>
      <c r="B433" s="100">
        <v>9</v>
      </c>
      <c r="C433" s="100">
        <v>324</v>
      </c>
      <c r="D433" s="100">
        <v>324</v>
      </c>
      <c r="E433" t="s">
        <v>267</v>
      </c>
      <c r="H433">
        <f>IF('Раздел 9'!P41&gt;=SUM('Раздел 9'!AB41,'Раздел 9'!AD41,'Раздел 9'!AF41:AG41),0,1)</f>
        <v>0</v>
      </c>
    </row>
    <row r="434" spans="1:8" ht="12.75">
      <c r="A434" s="100">
        <f t="shared" si="5"/>
        <v>609549</v>
      </c>
      <c r="B434" s="100">
        <v>9</v>
      </c>
      <c r="C434" s="100">
        <v>325</v>
      </c>
      <c r="D434" s="100">
        <v>325</v>
      </c>
      <c r="E434" t="s">
        <v>268</v>
      </c>
      <c r="H434">
        <f>IF('Раздел 9'!P42&gt;=SUM('Раздел 9'!AB42,'Раздел 9'!AD42,'Раздел 9'!AF42:AG42),0,1)</f>
        <v>0</v>
      </c>
    </row>
    <row r="435" spans="1:8" ht="12.75">
      <c r="A435" s="100">
        <f t="shared" si="5"/>
        <v>609549</v>
      </c>
      <c r="B435" s="100">
        <v>9</v>
      </c>
      <c r="C435" s="100">
        <v>326</v>
      </c>
      <c r="D435" s="100">
        <v>326</v>
      </c>
      <c r="E435" t="s">
        <v>269</v>
      </c>
      <c r="H435">
        <f>IF('Раздел 9'!P43&gt;=SUM('Раздел 9'!AB43,'Раздел 9'!AD43,'Раздел 9'!AF43:AG43),0,1)</f>
        <v>0</v>
      </c>
    </row>
    <row r="436" spans="1:8" ht="12.75">
      <c r="A436" s="100">
        <f t="shared" si="5"/>
        <v>609549</v>
      </c>
      <c r="B436" s="100">
        <v>9</v>
      </c>
      <c r="C436" s="100">
        <v>327</v>
      </c>
      <c r="D436" s="100">
        <v>327</v>
      </c>
      <c r="E436" t="s">
        <v>270</v>
      </c>
      <c r="H436">
        <f>IF('Раздел 9'!P44&gt;=SUM('Раздел 9'!AB44,'Раздел 9'!AD44,'Раздел 9'!AF44:AG44),0,1)</f>
        <v>0</v>
      </c>
    </row>
    <row r="437" spans="1:8" ht="12.75">
      <c r="A437" s="100">
        <f t="shared" si="5"/>
        <v>609549</v>
      </c>
      <c r="B437" s="100">
        <v>9</v>
      </c>
      <c r="C437" s="100">
        <v>328</v>
      </c>
      <c r="D437" s="100">
        <v>328</v>
      </c>
      <c r="E437" t="s">
        <v>271</v>
      </c>
      <c r="H437">
        <f>IF('Раздел 9'!P45&gt;=SUM('Раздел 9'!AB45,'Раздел 9'!AD45,'Раздел 9'!AF45:AG45),0,1)</f>
        <v>0</v>
      </c>
    </row>
    <row r="438" spans="1:8" ht="12.75">
      <c r="A438" s="100">
        <f t="shared" si="5"/>
        <v>609549</v>
      </c>
      <c r="B438" s="100">
        <v>9</v>
      </c>
      <c r="C438" s="100">
        <v>329</v>
      </c>
      <c r="D438" s="100">
        <v>329</v>
      </c>
      <c r="E438" t="s">
        <v>272</v>
      </c>
      <c r="H438">
        <f>IF('Раздел 9'!P46&gt;=SUM('Раздел 9'!AB46,'Раздел 9'!AD46,'Раздел 9'!AF46:AG46),0,1)</f>
        <v>0</v>
      </c>
    </row>
    <row r="439" spans="1:8" ht="12.75">
      <c r="A439" s="100">
        <f t="shared" si="5"/>
        <v>609549</v>
      </c>
      <c r="B439" s="100">
        <v>9</v>
      </c>
      <c r="C439" s="100">
        <v>330</v>
      </c>
      <c r="D439" s="100">
        <v>330</v>
      </c>
      <c r="E439" t="s">
        <v>273</v>
      </c>
      <c r="H439">
        <f>IF('Раздел 9'!P47&gt;=SUM('Раздел 9'!AB47,'Раздел 9'!AD47,'Раздел 9'!AF47:AG47),0,1)</f>
        <v>0</v>
      </c>
    </row>
    <row r="440" spans="1:8" ht="12.75">
      <c r="A440" s="100">
        <f t="shared" si="5"/>
        <v>609549</v>
      </c>
      <c r="B440" s="100">
        <v>9</v>
      </c>
      <c r="C440" s="100">
        <v>331</v>
      </c>
      <c r="D440" s="100">
        <v>331</v>
      </c>
      <c r="E440" t="s">
        <v>274</v>
      </c>
      <c r="H440">
        <f>IF('Раздел 9'!P48&gt;=SUM('Раздел 9'!AB48,'Раздел 9'!AD48,'Раздел 9'!AF48:AG48),0,1)</f>
        <v>0</v>
      </c>
    </row>
    <row r="441" spans="1:8" ht="12.75">
      <c r="A441" s="100">
        <f t="shared" si="5"/>
        <v>609549</v>
      </c>
      <c r="B441" s="100">
        <v>9</v>
      </c>
      <c r="C441" s="100">
        <v>332</v>
      </c>
      <c r="D441" s="100">
        <v>332</v>
      </c>
      <c r="E441" t="s">
        <v>275</v>
      </c>
      <c r="H441">
        <f>IF('Раздел 9'!P49&gt;=SUM('Раздел 9'!AB49,'Раздел 9'!AD49,'Раздел 9'!AF49:AG49),0,1)</f>
        <v>0</v>
      </c>
    </row>
    <row r="442" spans="1:8" ht="12.75">
      <c r="A442" s="100">
        <f t="shared" si="5"/>
        <v>609549</v>
      </c>
      <c r="B442" s="100">
        <v>9</v>
      </c>
      <c r="C442" s="100">
        <v>333</v>
      </c>
      <c r="D442" s="100">
        <v>333</v>
      </c>
      <c r="E442" t="s">
        <v>667</v>
      </c>
      <c r="H442">
        <f>IF('Раздел 9'!P50&gt;=SUM('Раздел 9'!AB50,'Раздел 9'!AD50,'Раздел 9'!AF50:AG50),0,1)</f>
        <v>0</v>
      </c>
    </row>
    <row r="443" spans="1:8" ht="12.75">
      <c r="A443" s="100">
        <f t="shared" si="5"/>
        <v>609549</v>
      </c>
      <c r="B443" s="100">
        <v>9</v>
      </c>
      <c r="C443" s="100">
        <v>334</v>
      </c>
      <c r="D443" s="100">
        <v>334</v>
      </c>
      <c r="E443" t="s">
        <v>668</v>
      </c>
      <c r="H443">
        <f>IF('Раздел 9'!P51&gt;=SUM('Раздел 9'!AB51,'Раздел 9'!AD51,'Раздел 9'!AF51:AG51),0,1)</f>
        <v>0</v>
      </c>
    </row>
    <row r="444" spans="1:8" ht="12.75">
      <c r="A444" s="100">
        <f t="shared" si="5"/>
        <v>609549</v>
      </c>
      <c r="B444" s="100">
        <v>9</v>
      </c>
      <c r="C444" s="100">
        <v>335</v>
      </c>
      <c r="D444" s="100">
        <v>335</v>
      </c>
      <c r="E444" t="s">
        <v>669</v>
      </c>
      <c r="H444">
        <f>IF('Раздел 9'!P52&gt;=SUM('Раздел 9'!AB52,'Раздел 9'!AD52,'Раздел 9'!AF52:AG52),0,1)</f>
        <v>0</v>
      </c>
    </row>
    <row r="445" spans="1:8" ht="12.75">
      <c r="A445" s="100">
        <f t="shared" si="5"/>
        <v>609549</v>
      </c>
      <c r="B445" s="100">
        <v>9</v>
      </c>
      <c r="C445" s="100">
        <v>336</v>
      </c>
      <c r="D445" s="100">
        <v>336</v>
      </c>
      <c r="E445" t="s">
        <v>670</v>
      </c>
      <c r="H445">
        <f>IF('Раздел 9'!P53&gt;=SUM('Раздел 9'!AB53,'Раздел 9'!AD53,'Раздел 9'!AF53:AG53),0,1)</f>
        <v>0</v>
      </c>
    </row>
    <row r="446" spans="1:8" ht="12.75">
      <c r="A446" s="100">
        <f t="shared" si="5"/>
        <v>609549</v>
      </c>
      <c r="B446" s="100">
        <v>9</v>
      </c>
      <c r="C446" s="100">
        <v>337</v>
      </c>
      <c r="D446" s="100">
        <v>337</v>
      </c>
      <c r="E446" t="s">
        <v>671</v>
      </c>
      <c r="H446">
        <f>IF('Раздел 9'!P54&gt;=SUM('Раздел 9'!AB54,'Раздел 9'!AD54,'Раздел 9'!AF54:AG54),0,1)</f>
        <v>0</v>
      </c>
    </row>
    <row r="447" spans="1:8" ht="12.75">
      <c r="A447" s="100">
        <f t="shared" si="5"/>
        <v>609549</v>
      </c>
      <c r="B447" s="100">
        <v>9</v>
      </c>
      <c r="C447" s="100">
        <v>338</v>
      </c>
      <c r="D447" s="100">
        <v>338</v>
      </c>
      <c r="E447" t="s">
        <v>672</v>
      </c>
      <c r="H447">
        <f>IF('Раздел 9'!P55&gt;=SUM('Раздел 9'!AB55,'Раздел 9'!AD55,'Раздел 9'!AF55:AG55),0,1)</f>
        <v>0</v>
      </c>
    </row>
    <row r="448" spans="1:8" ht="12.75">
      <c r="A448" s="100">
        <f aca="true" t="shared" si="6" ref="A448:A511">P_3</f>
        <v>609549</v>
      </c>
      <c r="B448" s="100">
        <v>9</v>
      </c>
      <c r="C448" s="100">
        <v>339</v>
      </c>
      <c r="D448" s="100">
        <v>339</v>
      </c>
      <c r="E448" t="s">
        <v>673</v>
      </c>
      <c r="H448">
        <f>IF('Раздел 9'!P56&gt;=SUM('Раздел 9'!AB56,'Раздел 9'!AD56,'Раздел 9'!AF56:AG56),0,1)</f>
        <v>0</v>
      </c>
    </row>
    <row r="449" spans="1:8" ht="12.75">
      <c r="A449" s="100">
        <f t="shared" si="6"/>
        <v>609549</v>
      </c>
      <c r="B449" s="100">
        <v>9</v>
      </c>
      <c r="C449" s="100">
        <v>340</v>
      </c>
      <c r="D449" s="100">
        <v>340</v>
      </c>
      <c r="E449" t="s">
        <v>674</v>
      </c>
      <c r="H449">
        <f>IF('Раздел 9'!P57&gt;=SUM('Раздел 9'!AB57,'Раздел 9'!AD57,'Раздел 9'!AF57:AG57),0,1)</f>
        <v>0</v>
      </c>
    </row>
    <row r="450" spans="1:8" ht="12.75">
      <c r="A450" s="100">
        <f t="shared" si="6"/>
        <v>609549</v>
      </c>
      <c r="B450" s="100">
        <v>9</v>
      </c>
      <c r="C450" s="100">
        <v>341</v>
      </c>
      <c r="D450" s="100">
        <v>341</v>
      </c>
      <c r="E450" t="s">
        <v>675</v>
      </c>
      <c r="H450">
        <f>IF('Раздел 9'!P58&gt;=SUM('Раздел 9'!AB58,'Раздел 9'!AD58,'Раздел 9'!AF58:AG58),0,1)</f>
        <v>0</v>
      </c>
    </row>
    <row r="451" spans="1:8" ht="12.75">
      <c r="A451" s="100">
        <f t="shared" si="6"/>
        <v>609549</v>
      </c>
      <c r="B451" s="100">
        <v>9</v>
      </c>
      <c r="C451" s="100">
        <v>342</v>
      </c>
      <c r="D451" s="100">
        <v>342</v>
      </c>
      <c r="E451" t="s">
        <v>676</v>
      </c>
      <c r="H451">
        <f>IF('Раздел 9'!P27&gt;='Раздел 9'!P55,0,1)</f>
        <v>0</v>
      </c>
    </row>
    <row r="452" spans="1:8" ht="12.75">
      <c r="A452" s="100">
        <f t="shared" si="6"/>
        <v>609549</v>
      </c>
      <c r="B452" s="100">
        <v>9</v>
      </c>
      <c r="C452" s="100">
        <v>343</v>
      </c>
      <c r="D452" s="100">
        <v>343</v>
      </c>
      <c r="E452" t="s">
        <v>601</v>
      </c>
      <c r="H452">
        <f>IF('Раздел 9'!Q27&gt;='Раздел 9'!Q55,0,1)</f>
        <v>0</v>
      </c>
    </row>
    <row r="453" spans="1:8" ht="12.75">
      <c r="A453" s="100">
        <f t="shared" si="6"/>
        <v>609549</v>
      </c>
      <c r="B453" s="100">
        <v>9</v>
      </c>
      <c r="C453" s="100">
        <v>344</v>
      </c>
      <c r="D453" s="100">
        <v>344</v>
      </c>
      <c r="E453" t="s">
        <v>602</v>
      </c>
      <c r="H453">
        <f>IF('Раздел 9'!R27&gt;='Раздел 9'!R55,0,1)</f>
        <v>0</v>
      </c>
    </row>
    <row r="454" spans="1:8" ht="12.75">
      <c r="A454" s="100">
        <f t="shared" si="6"/>
        <v>609549</v>
      </c>
      <c r="B454" s="100">
        <v>9</v>
      </c>
      <c r="C454" s="100">
        <v>345</v>
      </c>
      <c r="D454" s="100">
        <v>345</v>
      </c>
      <c r="E454" t="s">
        <v>603</v>
      </c>
      <c r="H454">
        <f>IF('Раздел 9'!S27&gt;='Раздел 9'!S55,0,1)</f>
        <v>0</v>
      </c>
    </row>
    <row r="455" spans="1:8" ht="12.75">
      <c r="A455" s="100">
        <f t="shared" si="6"/>
        <v>609549</v>
      </c>
      <c r="B455" s="100">
        <v>9</v>
      </c>
      <c r="C455" s="100">
        <v>346</v>
      </c>
      <c r="D455" s="100">
        <v>346</v>
      </c>
      <c r="E455" t="s">
        <v>604</v>
      </c>
      <c r="H455">
        <f>IF('Раздел 9'!T27&gt;='Раздел 9'!T55,0,1)</f>
        <v>0</v>
      </c>
    </row>
    <row r="456" spans="1:8" ht="12.75">
      <c r="A456" s="100">
        <f t="shared" si="6"/>
        <v>609549</v>
      </c>
      <c r="B456" s="100">
        <v>9</v>
      </c>
      <c r="C456" s="100">
        <v>347</v>
      </c>
      <c r="D456" s="100">
        <v>347</v>
      </c>
      <c r="E456" t="s">
        <v>605</v>
      </c>
      <c r="H456">
        <f>IF('Раздел 9'!U27&gt;='Раздел 9'!U55,0,1)</f>
        <v>0</v>
      </c>
    </row>
    <row r="457" spans="1:8" ht="12.75">
      <c r="A457" s="100">
        <f t="shared" si="6"/>
        <v>609549</v>
      </c>
      <c r="B457" s="100">
        <v>9</v>
      </c>
      <c r="C457" s="100">
        <v>348</v>
      </c>
      <c r="D457" s="100">
        <v>348</v>
      </c>
      <c r="E457" t="s">
        <v>606</v>
      </c>
      <c r="H457">
        <f>IF('Раздел 9'!V27&gt;='Раздел 9'!V55,0,1)</f>
        <v>0</v>
      </c>
    </row>
    <row r="458" spans="1:8" ht="12.75">
      <c r="A458" s="100">
        <f t="shared" si="6"/>
        <v>609549</v>
      </c>
      <c r="B458" s="100">
        <v>9</v>
      </c>
      <c r="C458" s="100">
        <v>349</v>
      </c>
      <c r="D458" s="100">
        <v>349</v>
      </c>
      <c r="E458" t="s">
        <v>607</v>
      </c>
      <c r="H458">
        <f>IF('Раздел 9'!W27&gt;='Раздел 9'!W55,0,1)</f>
        <v>0</v>
      </c>
    </row>
    <row r="459" spans="1:8" ht="12.75">
      <c r="A459" s="100">
        <f t="shared" si="6"/>
        <v>609549</v>
      </c>
      <c r="B459" s="100">
        <v>9</v>
      </c>
      <c r="C459" s="100">
        <v>350</v>
      </c>
      <c r="D459" s="100">
        <v>350</v>
      </c>
      <c r="E459" t="s">
        <v>608</v>
      </c>
      <c r="H459">
        <f>IF('Раздел 9'!X27&gt;='Раздел 9'!X55,0,1)</f>
        <v>0</v>
      </c>
    </row>
    <row r="460" spans="1:8" ht="12.75">
      <c r="A460" s="100">
        <f t="shared" si="6"/>
        <v>609549</v>
      </c>
      <c r="B460" s="100">
        <v>9</v>
      </c>
      <c r="C460" s="100">
        <v>351</v>
      </c>
      <c r="D460" s="100">
        <v>351</v>
      </c>
      <c r="E460" t="s">
        <v>609</v>
      </c>
      <c r="H460">
        <f>IF('Раздел 9'!Y27&gt;='Раздел 9'!Y55,0,1)</f>
        <v>0</v>
      </c>
    </row>
    <row r="461" spans="1:8" ht="12.75">
      <c r="A461" s="100">
        <f t="shared" si="6"/>
        <v>609549</v>
      </c>
      <c r="B461" s="100">
        <v>9</v>
      </c>
      <c r="C461" s="100">
        <v>352</v>
      </c>
      <c r="D461" s="100">
        <v>352</v>
      </c>
      <c r="E461" t="s">
        <v>610</v>
      </c>
      <c r="H461">
        <f>IF('Раздел 9'!Z27&gt;='Раздел 9'!Z55,0,1)</f>
        <v>0</v>
      </c>
    </row>
    <row r="462" spans="1:8" ht="12.75">
      <c r="A462" s="100">
        <f t="shared" si="6"/>
        <v>609549</v>
      </c>
      <c r="B462" s="100">
        <v>9</v>
      </c>
      <c r="C462" s="100">
        <v>353</v>
      </c>
      <c r="D462" s="100">
        <v>353</v>
      </c>
      <c r="E462" t="s">
        <v>611</v>
      </c>
      <c r="H462">
        <f>IF('Раздел 9'!AA27&gt;='Раздел 9'!AA55,0,1)</f>
        <v>0</v>
      </c>
    </row>
    <row r="463" spans="1:8" ht="12.75">
      <c r="A463" s="100">
        <f t="shared" si="6"/>
        <v>609549</v>
      </c>
      <c r="B463" s="100">
        <v>9</v>
      </c>
      <c r="C463" s="100">
        <v>354</v>
      </c>
      <c r="D463" s="100">
        <v>354</v>
      </c>
      <c r="E463" t="s">
        <v>612</v>
      </c>
      <c r="H463">
        <f>IF('Раздел 9'!AB27&gt;='Раздел 9'!AB55,0,1)</f>
        <v>0</v>
      </c>
    </row>
    <row r="464" spans="1:8" ht="12.75">
      <c r="A464" s="100">
        <f t="shared" si="6"/>
        <v>609549</v>
      </c>
      <c r="B464" s="100">
        <v>9</v>
      </c>
      <c r="C464" s="100">
        <v>355</v>
      </c>
      <c r="D464" s="100">
        <v>355</v>
      </c>
      <c r="E464" t="s">
        <v>613</v>
      </c>
      <c r="H464">
        <f>IF('Раздел 9'!AC27&gt;='Раздел 9'!AC55,0,1)</f>
        <v>0</v>
      </c>
    </row>
    <row r="465" spans="1:8" ht="12.75">
      <c r="A465" s="100">
        <f t="shared" si="6"/>
        <v>609549</v>
      </c>
      <c r="B465" s="100">
        <v>9</v>
      </c>
      <c r="C465" s="100">
        <v>356</v>
      </c>
      <c r="D465" s="100">
        <v>356</v>
      </c>
      <c r="E465" t="s">
        <v>614</v>
      </c>
      <c r="H465">
        <f>IF('Раздел 9'!AD27&gt;='Раздел 9'!AD55,0,1)</f>
        <v>0</v>
      </c>
    </row>
    <row r="466" spans="1:8" ht="12.75">
      <c r="A466" s="100">
        <f t="shared" si="6"/>
        <v>609549</v>
      </c>
      <c r="B466" s="100">
        <v>9</v>
      </c>
      <c r="C466" s="100">
        <v>357</v>
      </c>
      <c r="D466" s="100">
        <v>357</v>
      </c>
      <c r="E466" t="s">
        <v>615</v>
      </c>
      <c r="H466">
        <f>IF('Раздел 9'!AE27&gt;='Раздел 9'!AE55,0,1)</f>
        <v>0</v>
      </c>
    </row>
    <row r="467" spans="1:8" ht="12.75">
      <c r="A467" s="100">
        <f t="shared" si="6"/>
        <v>609549</v>
      </c>
      <c r="B467" s="100">
        <v>9</v>
      </c>
      <c r="C467" s="100">
        <v>358</v>
      </c>
      <c r="D467" s="100">
        <v>358</v>
      </c>
      <c r="E467" t="s">
        <v>616</v>
      </c>
      <c r="H467">
        <f>IF('Раздел 9'!AF27&gt;='Раздел 9'!AF55,0,1)</f>
        <v>0</v>
      </c>
    </row>
    <row r="468" spans="1:8" ht="12.75">
      <c r="A468" s="100">
        <f t="shared" si="6"/>
        <v>609549</v>
      </c>
      <c r="B468" s="100">
        <v>9</v>
      </c>
      <c r="C468" s="100">
        <v>359</v>
      </c>
      <c r="D468" s="100">
        <v>359</v>
      </c>
      <c r="E468" t="s">
        <v>1068</v>
      </c>
      <c r="H468">
        <f>IF('Раздел 9'!AG27&gt;='Раздел 9'!AG55,0,1)</f>
        <v>0</v>
      </c>
    </row>
    <row r="469" spans="1:8" ht="12.75">
      <c r="A469" s="100">
        <f t="shared" si="6"/>
        <v>609549</v>
      </c>
      <c r="B469" s="100">
        <v>9</v>
      </c>
      <c r="C469" s="100">
        <v>360</v>
      </c>
      <c r="D469" s="100">
        <v>360</v>
      </c>
      <c r="E469" t="s">
        <v>1069</v>
      </c>
      <c r="H469">
        <f>IF('Раздел 9'!AH27&gt;='Раздел 9'!AH55,0,1)</f>
        <v>0</v>
      </c>
    </row>
    <row r="470" spans="1:8" ht="12.75">
      <c r="A470" s="100">
        <f t="shared" si="6"/>
        <v>609549</v>
      </c>
      <c r="B470" s="100">
        <v>9</v>
      </c>
      <c r="C470" s="100">
        <v>361</v>
      </c>
      <c r="D470" s="100">
        <v>361</v>
      </c>
      <c r="E470" t="s">
        <v>1070</v>
      </c>
      <c r="H470">
        <f>IF('Раздел 9'!AI27&gt;='Раздел 9'!AI55,0,1)</f>
        <v>0</v>
      </c>
    </row>
    <row r="471" spans="1:8" ht="12.75">
      <c r="A471" s="100">
        <f t="shared" si="6"/>
        <v>609549</v>
      </c>
      <c r="B471" s="100">
        <v>9</v>
      </c>
      <c r="C471" s="100">
        <v>362</v>
      </c>
      <c r="D471" s="100">
        <v>362</v>
      </c>
      <c r="E471" t="s">
        <v>1071</v>
      </c>
      <c r="H471">
        <f>IF('Раздел 9'!AJ27&gt;='Раздел 9'!AJ55,0,1)</f>
        <v>0</v>
      </c>
    </row>
    <row r="472" spans="1:8" ht="12.75">
      <c r="A472" s="100">
        <f t="shared" si="6"/>
        <v>609549</v>
      </c>
      <c r="B472" s="100">
        <v>9</v>
      </c>
      <c r="C472" s="100">
        <v>363</v>
      </c>
      <c r="D472" s="100">
        <v>363</v>
      </c>
      <c r="E472" t="s">
        <v>1072</v>
      </c>
      <c r="H472">
        <f>IF('Раздел 9'!AK27&gt;='Раздел 9'!AK55,0,1)</f>
        <v>0</v>
      </c>
    </row>
    <row r="473" spans="1:8" ht="12.75">
      <c r="A473" s="100">
        <f t="shared" si="6"/>
        <v>609549</v>
      </c>
      <c r="B473" s="100">
        <v>9</v>
      </c>
      <c r="C473" s="100">
        <v>364</v>
      </c>
      <c r="D473" s="100">
        <v>364</v>
      </c>
      <c r="E473" t="s">
        <v>1073</v>
      </c>
      <c r="H473">
        <f>IF('Раздел 9'!AL27&gt;='Раздел 9'!AL55,0,1)</f>
        <v>0</v>
      </c>
    </row>
    <row r="474" spans="1:8" ht="12.75">
      <c r="A474" s="100">
        <f t="shared" si="6"/>
        <v>609549</v>
      </c>
      <c r="B474" s="100">
        <v>9</v>
      </c>
      <c r="C474" s="100">
        <v>365</v>
      </c>
      <c r="D474" s="100">
        <v>365</v>
      </c>
      <c r="E474" t="s">
        <v>1074</v>
      </c>
      <c r="H474">
        <f>IF('Раздел 9'!AM27&gt;='Раздел 9'!AM55,0,1)</f>
        <v>0</v>
      </c>
    </row>
    <row r="475" spans="1:8" ht="12.75">
      <c r="A475" s="100">
        <f t="shared" si="6"/>
        <v>609549</v>
      </c>
      <c r="B475" s="100">
        <v>9</v>
      </c>
      <c r="C475" s="100">
        <v>366</v>
      </c>
      <c r="D475" s="100">
        <v>366</v>
      </c>
      <c r="E475" t="s">
        <v>1075</v>
      </c>
      <c r="H475">
        <f>IF('Раздел 9'!AN27&gt;='Раздел 9'!AN55,0,1)</f>
        <v>0</v>
      </c>
    </row>
    <row r="476" spans="1:8" ht="12.75">
      <c r="A476" s="100">
        <f t="shared" si="6"/>
        <v>609549</v>
      </c>
      <c r="B476" s="100">
        <v>9</v>
      </c>
      <c r="C476" s="100">
        <v>367</v>
      </c>
      <c r="D476" s="100">
        <v>367</v>
      </c>
      <c r="E476" t="s">
        <v>1076</v>
      </c>
      <c r="H476">
        <f>IF('Раздел 9'!AO27&gt;='Раздел 9'!AO55,0,1)</f>
        <v>0</v>
      </c>
    </row>
    <row r="477" spans="1:8" ht="12.75">
      <c r="A477" s="100">
        <f t="shared" si="6"/>
        <v>609549</v>
      </c>
      <c r="B477" s="100">
        <v>9</v>
      </c>
      <c r="C477" s="100">
        <v>368</v>
      </c>
      <c r="D477" s="100">
        <v>368</v>
      </c>
      <c r="E477" t="s">
        <v>1077</v>
      </c>
      <c r="H477">
        <f>IF('Раздел 9'!AP27&gt;='Раздел 9'!AP55,0,1)</f>
        <v>0</v>
      </c>
    </row>
    <row r="478" spans="1:8" ht="12.75">
      <c r="A478" s="100">
        <f t="shared" si="6"/>
        <v>609549</v>
      </c>
      <c r="B478" s="100">
        <v>9</v>
      </c>
      <c r="C478" s="100">
        <v>369</v>
      </c>
      <c r="D478" s="100">
        <v>369</v>
      </c>
      <c r="E478" t="s">
        <v>1078</v>
      </c>
      <c r="H478">
        <f>IF('Раздел 9'!AQ27&gt;='Раздел 9'!AQ55,0,1)</f>
        <v>0</v>
      </c>
    </row>
    <row r="479" spans="1:8" ht="12.75">
      <c r="A479" s="100">
        <f t="shared" si="6"/>
        <v>609549</v>
      </c>
      <c r="B479" s="100">
        <v>9</v>
      </c>
      <c r="C479" s="100">
        <v>370</v>
      </c>
      <c r="D479" s="100">
        <v>370</v>
      </c>
      <c r="E479" t="s">
        <v>1079</v>
      </c>
      <c r="H479">
        <f>IF('Раздел 9'!P27&gt;='Раздел 9'!P56,0,1)</f>
        <v>0</v>
      </c>
    </row>
    <row r="480" spans="1:8" ht="12.75">
      <c r="A480" s="100">
        <f t="shared" si="6"/>
        <v>609549</v>
      </c>
      <c r="B480" s="100">
        <v>9</v>
      </c>
      <c r="C480" s="100">
        <v>371</v>
      </c>
      <c r="D480" s="100">
        <v>371</v>
      </c>
      <c r="E480" t="s">
        <v>1080</v>
      </c>
      <c r="H480">
        <f>IF('Раздел 9'!Q27&gt;='Раздел 9'!Q56,0,1)</f>
        <v>0</v>
      </c>
    </row>
    <row r="481" spans="1:8" ht="12.75">
      <c r="A481" s="100">
        <f t="shared" si="6"/>
        <v>609549</v>
      </c>
      <c r="B481" s="100">
        <v>9</v>
      </c>
      <c r="C481" s="100">
        <v>372</v>
      </c>
      <c r="D481" s="100">
        <v>372</v>
      </c>
      <c r="E481" t="s">
        <v>1081</v>
      </c>
      <c r="H481">
        <f>IF('Раздел 9'!R27&gt;='Раздел 9'!R56,0,1)</f>
        <v>0</v>
      </c>
    </row>
    <row r="482" spans="1:8" ht="12.75">
      <c r="A482" s="100">
        <f t="shared" si="6"/>
        <v>609549</v>
      </c>
      <c r="B482" s="100">
        <v>9</v>
      </c>
      <c r="C482" s="100">
        <v>373</v>
      </c>
      <c r="D482" s="100">
        <v>373</v>
      </c>
      <c r="E482" t="s">
        <v>1082</v>
      </c>
      <c r="H482">
        <f>IF('Раздел 9'!S27&gt;='Раздел 9'!S56,0,1)</f>
        <v>0</v>
      </c>
    </row>
    <row r="483" spans="1:8" ht="12.75">
      <c r="A483" s="100">
        <f t="shared" si="6"/>
        <v>609549</v>
      </c>
      <c r="B483" s="100">
        <v>9</v>
      </c>
      <c r="C483" s="100">
        <v>374</v>
      </c>
      <c r="D483" s="100">
        <v>374</v>
      </c>
      <c r="E483" t="s">
        <v>1083</v>
      </c>
      <c r="H483">
        <f>IF('Раздел 9'!T27&gt;='Раздел 9'!T56,0,1)</f>
        <v>0</v>
      </c>
    </row>
    <row r="484" spans="1:8" ht="12.75">
      <c r="A484" s="100">
        <f t="shared" si="6"/>
        <v>609549</v>
      </c>
      <c r="B484" s="100">
        <v>9</v>
      </c>
      <c r="C484" s="100">
        <v>375</v>
      </c>
      <c r="D484" s="100">
        <v>375</v>
      </c>
      <c r="E484" t="s">
        <v>210</v>
      </c>
      <c r="H484">
        <f>IF('Раздел 9'!U27&gt;='Раздел 9'!U56,0,1)</f>
        <v>0</v>
      </c>
    </row>
    <row r="485" spans="1:8" ht="12.75">
      <c r="A485" s="100">
        <f t="shared" si="6"/>
        <v>609549</v>
      </c>
      <c r="B485" s="100">
        <v>9</v>
      </c>
      <c r="C485" s="100">
        <v>376</v>
      </c>
      <c r="D485" s="100">
        <v>376</v>
      </c>
      <c r="E485" t="s">
        <v>211</v>
      </c>
      <c r="H485">
        <f>IF('Раздел 9'!V27&gt;='Раздел 9'!V56,0,1)</f>
        <v>0</v>
      </c>
    </row>
    <row r="486" spans="1:8" ht="12.75">
      <c r="A486" s="100">
        <f t="shared" si="6"/>
        <v>609549</v>
      </c>
      <c r="B486" s="100">
        <v>9</v>
      </c>
      <c r="C486" s="100">
        <v>377</v>
      </c>
      <c r="D486" s="100">
        <v>377</v>
      </c>
      <c r="E486" t="s">
        <v>212</v>
      </c>
      <c r="H486">
        <f>IF('Раздел 9'!W27&gt;='Раздел 9'!W56,0,1)</f>
        <v>0</v>
      </c>
    </row>
    <row r="487" spans="1:8" ht="12.75">
      <c r="A487" s="100">
        <f t="shared" si="6"/>
        <v>609549</v>
      </c>
      <c r="B487" s="100">
        <v>9</v>
      </c>
      <c r="C487" s="100">
        <v>378</v>
      </c>
      <c r="D487" s="100">
        <v>378</v>
      </c>
      <c r="E487" t="s">
        <v>213</v>
      </c>
      <c r="H487">
        <f>IF('Раздел 9'!X27&gt;='Раздел 9'!X56,0,1)</f>
        <v>0</v>
      </c>
    </row>
    <row r="488" spans="1:8" ht="12.75">
      <c r="A488" s="100">
        <f t="shared" si="6"/>
        <v>609549</v>
      </c>
      <c r="B488" s="100">
        <v>9</v>
      </c>
      <c r="C488" s="100">
        <v>379</v>
      </c>
      <c r="D488" s="100">
        <v>379</v>
      </c>
      <c r="E488" t="s">
        <v>214</v>
      </c>
      <c r="H488">
        <f>IF('Раздел 9'!Y27&gt;='Раздел 9'!Y56,0,1)</f>
        <v>0</v>
      </c>
    </row>
    <row r="489" spans="1:8" ht="12.75">
      <c r="A489" s="100">
        <f t="shared" si="6"/>
        <v>609549</v>
      </c>
      <c r="B489" s="100">
        <v>9</v>
      </c>
      <c r="C489" s="100">
        <v>380</v>
      </c>
      <c r="D489" s="100">
        <v>380</v>
      </c>
      <c r="E489" t="s">
        <v>215</v>
      </c>
      <c r="H489">
        <f>IF('Раздел 9'!Z27&gt;='Раздел 9'!Z56,0,1)</f>
        <v>0</v>
      </c>
    </row>
    <row r="490" spans="1:8" ht="12.75">
      <c r="A490" s="100">
        <f t="shared" si="6"/>
        <v>609549</v>
      </c>
      <c r="B490" s="100">
        <v>9</v>
      </c>
      <c r="C490" s="100">
        <v>381</v>
      </c>
      <c r="D490" s="100">
        <v>381</v>
      </c>
      <c r="E490" t="s">
        <v>216</v>
      </c>
      <c r="H490">
        <f>IF('Раздел 9'!AA27&gt;='Раздел 9'!AA56,0,1)</f>
        <v>0</v>
      </c>
    </row>
    <row r="491" spans="1:8" ht="12.75">
      <c r="A491" s="100">
        <f t="shared" si="6"/>
        <v>609549</v>
      </c>
      <c r="B491" s="100">
        <v>9</v>
      </c>
      <c r="C491" s="100">
        <v>382</v>
      </c>
      <c r="D491" s="100">
        <v>382</v>
      </c>
      <c r="E491" t="s">
        <v>217</v>
      </c>
      <c r="H491">
        <f>IF('Раздел 9'!AB27&gt;='Раздел 9'!AB56,0,1)</f>
        <v>0</v>
      </c>
    </row>
    <row r="492" spans="1:8" ht="12.75">
      <c r="A492" s="100">
        <f t="shared" si="6"/>
        <v>609549</v>
      </c>
      <c r="B492" s="100">
        <v>9</v>
      </c>
      <c r="C492" s="100">
        <v>383</v>
      </c>
      <c r="D492" s="100">
        <v>383</v>
      </c>
      <c r="E492" t="s">
        <v>218</v>
      </c>
      <c r="H492">
        <f>IF('Раздел 9'!AC27&gt;='Раздел 9'!AC56,0,1)</f>
        <v>0</v>
      </c>
    </row>
    <row r="493" spans="1:8" ht="12.75">
      <c r="A493" s="100">
        <f t="shared" si="6"/>
        <v>609549</v>
      </c>
      <c r="B493" s="100">
        <v>9</v>
      </c>
      <c r="C493" s="100">
        <v>384</v>
      </c>
      <c r="D493" s="100">
        <v>384</v>
      </c>
      <c r="E493" t="s">
        <v>219</v>
      </c>
      <c r="H493">
        <f>IF('Раздел 9'!AD27&gt;='Раздел 9'!AD56,0,1)</f>
        <v>0</v>
      </c>
    </row>
    <row r="494" spans="1:8" ht="12.75">
      <c r="A494" s="100">
        <f t="shared" si="6"/>
        <v>609549</v>
      </c>
      <c r="B494" s="100">
        <v>9</v>
      </c>
      <c r="C494" s="100">
        <v>385</v>
      </c>
      <c r="D494" s="100">
        <v>385</v>
      </c>
      <c r="E494" t="s">
        <v>220</v>
      </c>
      <c r="H494">
        <f>IF('Раздел 9'!AE27&gt;='Раздел 9'!AE56,0,1)</f>
        <v>0</v>
      </c>
    </row>
    <row r="495" spans="1:8" ht="12.75">
      <c r="A495" s="100">
        <f t="shared" si="6"/>
        <v>609549</v>
      </c>
      <c r="B495" s="100">
        <v>9</v>
      </c>
      <c r="C495" s="100">
        <v>386</v>
      </c>
      <c r="D495" s="100">
        <v>386</v>
      </c>
      <c r="E495" t="s">
        <v>221</v>
      </c>
      <c r="H495">
        <f>IF('Раздел 9'!AF27&gt;='Раздел 9'!AF56,0,1)</f>
        <v>0</v>
      </c>
    </row>
    <row r="496" spans="1:8" ht="12.75">
      <c r="A496" s="100">
        <f t="shared" si="6"/>
        <v>609549</v>
      </c>
      <c r="B496" s="100">
        <v>9</v>
      </c>
      <c r="C496" s="100">
        <v>387</v>
      </c>
      <c r="D496" s="100">
        <v>387</v>
      </c>
      <c r="E496" t="s">
        <v>222</v>
      </c>
      <c r="H496">
        <f>IF('Раздел 9'!AG27&gt;='Раздел 9'!AG56,0,1)</f>
        <v>0</v>
      </c>
    </row>
    <row r="497" spans="1:8" ht="12.75">
      <c r="A497" s="100">
        <f t="shared" si="6"/>
        <v>609549</v>
      </c>
      <c r="B497" s="100">
        <v>9</v>
      </c>
      <c r="C497" s="100">
        <v>388</v>
      </c>
      <c r="D497" s="100">
        <v>388</v>
      </c>
      <c r="E497" t="s">
        <v>223</v>
      </c>
      <c r="H497">
        <f>IF('Раздел 9'!AH27&gt;='Раздел 9'!AH56,0,1)</f>
        <v>0</v>
      </c>
    </row>
    <row r="498" spans="1:8" ht="12.75">
      <c r="A498" s="100">
        <f t="shared" si="6"/>
        <v>609549</v>
      </c>
      <c r="B498" s="100">
        <v>9</v>
      </c>
      <c r="C498" s="100">
        <v>389</v>
      </c>
      <c r="D498" s="100">
        <v>389</v>
      </c>
      <c r="E498" t="s">
        <v>224</v>
      </c>
      <c r="H498">
        <f>IF('Раздел 9'!AI27&gt;='Раздел 9'!AI56,0,1)</f>
        <v>0</v>
      </c>
    </row>
    <row r="499" spans="1:8" ht="12.75">
      <c r="A499" s="100">
        <f t="shared" si="6"/>
        <v>609549</v>
      </c>
      <c r="B499" s="100">
        <v>9</v>
      </c>
      <c r="C499" s="100">
        <v>390</v>
      </c>
      <c r="D499" s="100">
        <v>390</v>
      </c>
      <c r="E499" t="s">
        <v>225</v>
      </c>
      <c r="H499">
        <f>IF('Раздел 9'!AJ27&gt;='Раздел 9'!AJ56,0,1)</f>
        <v>0</v>
      </c>
    </row>
    <row r="500" spans="1:8" ht="12.75">
      <c r="A500" s="100">
        <f t="shared" si="6"/>
        <v>609549</v>
      </c>
      <c r="B500" s="100">
        <v>9</v>
      </c>
      <c r="C500" s="100">
        <v>391</v>
      </c>
      <c r="D500" s="100">
        <v>391</v>
      </c>
      <c r="E500" t="s">
        <v>226</v>
      </c>
      <c r="H500">
        <f>IF('Раздел 9'!AK27&gt;='Раздел 9'!AK56,0,1)</f>
        <v>0</v>
      </c>
    </row>
    <row r="501" spans="1:8" ht="12.75">
      <c r="A501" s="100">
        <f t="shared" si="6"/>
        <v>609549</v>
      </c>
      <c r="B501" s="100">
        <v>9</v>
      </c>
      <c r="C501" s="100">
        <v>392</v>
      </c>
      <c r="D501" s="100">
        <v>392</v>
      </c>
      <c r="E501" t="s">
        <v>227</v>
      </c>
      <c r="H501">
        <f>IF('Раздел 9'!AL27&gt;='Раздел 9'!AL56,0,1)</f>
        <v>0</v>
      </c>
    </row>
    <row r="502" spans="1:8" ht="12.75">
      <c r="A502" s="100">
        <f t="shared" si="6"/>
        <v>609549</v>
      </c>
      <c r="B502" s="100">
        <v>9</v>
      </c>
      <c r="C502" s="100">
        <v>393</v>
      </c>
      <c r="D502" s="100">
        <v>393</v>
      </c>
      <c r="E502" t="s">
        <v>228</v>
      </c>
      <c r="H502">
        <f>IF('Раздел 9'!AM27&gt;='Раздел 9'!AM56,0,1)</f>
        <v>0</v>
      </c>
    </row>
    <row r="503" spans="1:8" ht="12.75">
      <c r="A503" s="100">
        <f t="shared" si="6"/>
        <v>609549</v>
      </c>
      <c r="B503" s="100">
        <v>9</v>
      </c>
      <c r="C503" s="100">
        <v>394</v>
      </c>
      <c r="D503" s="100">
        <v>394</v>
      </c>
      <c r="E503" t="s">
        <v>229</v>
      </c>
      <c r="H503">
        <f>IF('Раздел 9'!AN27&gt;='Раздел 9'!AN56,0,1)</f>
        <v>0</v>
      </c>
    </row>
    <row r="504" spans="1:8" ht="12.75">
      <c r="A504" s="100">
        <f t="shared" si="6"/>
        <v>609549</v>
      </c>
      <c r="B504" s="100">
        <v>9</v>
      </c>
      <c r="C504" s="100">
        <v>395</v>
      </c>
      <c r="D504" s="100">
        <v>395</v>
      </c>
      <c r="E504" t="s">
        <v>230</v>
      </c>
      <c r="H504">
        <f>IF('Раздел 9'!AO27&gt;='Раздел 9'!AO56,0,1)</f>
        <v>0</v>
      </c>
    </row>
    <row r="505" spans="1:8" ht="12.75">
      <c r="A505" s="100">
        <f t="shared" si="6"/>
        <v>609549</v>
      </c>
      <c r="B505" s="100">
        <v>9</v>
      </c>
      <c r="C505" s="100">
        <v>396</v>
      </c>
      <c r="D505" s="100">
        <v>396</v>
      </c>
      <c r="E505" t="s">
        <v>231</v>
      </c>
      <c r="H505">
        <f>IF('Раздел 9'!AP27&gt;='Раздел 9'!AP56,0,1)</f>
        <v>0</v>
      </c>
    </row>
    <row r="506" spans="1:8" ht="12.75">
      <c r="A506" s="100">
        <f t="shared" si="6"/>
        <v>609549</v>
      </c>
      <c r="B506" s="100">
        <v>9</v>
      </c>
      <c r="C506" s="100">
        <v>397</v>
      </c>
      <c r="D506" s="100">
        <v>397</v>
      </c>
      <c r="E506" t="s">
        <v>232</v>
      </c>
      <c r="H506">
        <f>IF('Раздел 9'!AQ27&gt;='Раздел 9'!AQ56,0,1)</f>
        <v>0</v>
      </c>
    </row>
    <row r="507" spans="1:8" ht="12.75">
      <c r="A507" s="100">
        <f t="shared" si="6"/>
        <v>609549</v>
      </c>
      <c r="B507" s="100">
        <v>9</v>
      </c>
      <c r="C507" s="100">
        <v>398</v>
      </c>
      <c r="D507" s="100">
        <v>398</v>
      </c>
      <c r="E507" t="s">
        <v>233</v>
      </c>
      <c r="H507">
        <f>IF('Раздел 9'!P21&gt;='Раздел 9'!R21,0,1)</f>
        <v>0</v>
      </c>
    </row>
    <row r="508" spans="1:8" ht="12.75">
      <c r="A508" s="100">
        <f t="shared" si="6"/>
        <v>609549</v>
      </c>
      <c r="B508" s="100">
        <v>9</v>
      </c>
      <c r="C508" s="100">
        <v>399</v>
      </c>
      <c r="D508" s="100">
        <v>399</v>
      </c>
      <c r="E508" t="s">
        <v>234</v>
      </c>
      <c r="H508">
        <f>IF('Раздел 9'!P22&gt;='Раздел 9'!R22,0,1)</f>
        <v>0</v>
      </c>
    </row>
    <row r="509" spans="1:8" ht="12.75">
      <c r="A509" s="100">
        <f t="shared" si="6"/>
        <v>609549</v>
      </c>
      <c r="B509" s="100">
        <v>9</v>
      </c>
      <c r="C509" s="100">
        <v>400</v>
      </c>
      <c r="D509" s="100">
        <v>400</v>
      </c>
      <c r="E509" t="s">
        <v>617</v>
      </c>
      <c r="H509">
        <f>IF('Раздел 9'!P23&gt;='Раздел 9'!R23,0,1)</f>
        <v>0</v>
      </c>
    </row>
    <row r="510" spans="1:8" ht="12.75">
      <c r="A510" s="100">
        <f t="shared" si="6"/>
        <v>609549</v>
      </c>
      <c r="B510" s="100">
        <v>9</v>
      </c>
      <c r="C510" s="100">
        <v>401</v>
      </c>
      <c r="D510" s="100">
        <v>401</v>
      </c>
      <c r="E510" t="s">
        <v>618</v>
      </c>
      <c r="H510">
        <f>IF('Раздел 9'!P24&gt;='Раздел 9'!R24,0,1)</f>
        <v>0</v>
      </c>
    </row>
    <row r="511" spans="1:8" ht="12.75">
      <c r="A511" s="100">
        <f t="shared" si="6"/>
        <v>609549</v>
      </c>
      <c r="B511" s="100">
        <v>9</v>
      </c>
      <c r="C511" s="100">
        <v>402</v>
      </c>
      <c r="D511" s="100">
        <v>402</v>
      </c>
      <c r="E511" t="s">
        <v>619</v>
      </c>
      <c r="H511">
        <f>IF('Раздел 9'!P25&gt;='Раздел 9'!R25,0,1)</f>
        <v>0</v>
      </c>
    </row>
    <row r="512" spans="1:8" ht="12.75">
      <c r="A512" s="100">
        <f aca="true" t="shared" si="7" ref="A512:A575">P_3</f>
        <v>609549</v>
      </c>
      <c r="B512" s="100">
        <v>9</v>
      </c>
      <c r="C512" s="100">
        <v>403</v>
      </c>
      <c r="D512" s="100">
        <v>403</v>
      </c>
      <c r="E512" t="s">
        <v>620</v>
      </c>
      <c r="H512">
        <f>IF('Раздел 9'!P26&gt;='Раздел 9'!R26,0,1)</f>
        <v>0</v>
      </c>
    </row>
    <row r="513" spans="1:8" ht="12.75">
      <c r="A513" s="100">
        <f t="shared" si="7"/>
        <v>609549</v>
      </c>
      <c r="B513" s="100">
        <v>9</v>
      </c>
      <c r="C513" s="100">
        <v>404</v>
      </c>
      <c r="D513" s="100">
        <v>404</v>
      </c>
      <c r="E513" t="s">
        <v>621</v>
      </c>
      <c r="H513">
        <f>IF('Раздел 9'!P27&gt;='Раздел 9'!R27,0,1)</f>
        <v>0</v>
      </c>
    </row>
    <row r="514" spans="1:8" ht="12.75">
      <c r="A514" s="100">
        <f t="shared" si="7"/>
        <v>609549</v>
      </c>
      <c r="B514" s="100">
        <v>9</v>
      </c>
      <c r="C514" s="100">
        <v>405</v>
      </c>
      <c r="D514" s="100">
        <v>405</v>
      </c>
      <c r="E514" t="s">
        <v>622</v>
      </c>
      <c r="H514">
        <f>IF('Раздел 9'!P28&gt;='Раздел 9'!R28,0,1)</f>
        <v>0</v>
      </c>
    </row>
    <row r="515" spans="1:8" ht="12.75">
      <c r="A515" s="100">
        <f t="shared" si="7"/>
        <v>609549</v>
      </c>
      <c r="B515" s="100">
        <v>9</v>
      </c>
      <c r="C515" s="100">
        <v>406</v>
      </c>
      <c r="D515" s="100">
        <v>406</v>
      </c>
      <c r="E515" t="s">
        <v>623</v>
      </c>
      <c r="H515">
        <f>IF('Раздел 9'!P29&gt;='Раздел 9'!R29,0,1)</f>
        <v>0</v>
      </c>
    </row>
    <row r="516" spans="1:8" ht="12.75">
      <c r="A516" s="100">
        <f t="shared" si="7"/>
        <v>609549</v>
      </c>
      <c r="B516" s="100">
        <v>9</v>
      </c>
      <c r="C516" s="100">
        <v>407</v>
      </c>
      <c r="D516" s="100">
        <v>407</v>
      </c>
      <c r="E516" t="s">
        <v>624</v>
      </c>
      <c r="H516">
        <f>IF('Раздел 9'!P30&gt;='Раздел 9'!R30,0,1)</f>
        <v>0</v>
      </c>
    </row>
    <row r="517" spans="1:8" ht="12.75">
      <c r="A517" s="100">
        <f t="shared" si="7"/>
        <v>609549</v>
      </c>
      <c r="B517" s="100">
        <v>9</v>
      </c>
      <c r="C517" s="100">
        <v>408</v>
      </c>
      <c r="D517" s="100">
        <v>408</v>
      </c>
      <c r="E517" t="s">
        <v>625</v>
      </c>
      <c r="H517">
        <f>IF('Раздел 9'!P31&gt;='Раздел 9'!R31,0,1)</f>
        <v>0</v>
      </c>
    </row>
    <row r="518" spans="1:8" ht="12.75">
      <c r="A518" s="100">
        <f t="shared" si="7"/>
        <v>609549</v>
      </c>
      <c r="B518" s="100">
        <v>9</v>
      </c>
      <c r="C518" s="100">
        <v>409</v>
      </c>
      <c r="D518" s="100">
        <v>409</v>
      </c>
      <c r="E518" t="s">
        <v>626</v>
      </c>
      <c r="H518">
        <f>IF('Раздел 9'!P32&gt;='Раздел 9'!R32,0,1)</f>
        <v>0</v>
      </c>
    </row>
    <row r="519" spans="1:8" ht="12.75">
      <c r="A519" s="100">
        <f t="shared" si="7"/>
        <v>609549</v>
      </c>
      <c r="B519" s="100">
        <v>9</v>
      </c>
      <c r="C519" s="100">
        <v>410</v>
      </c>
      <c r="D519" s="100">
        <v>410</v>
      </c>
      <c r="E519" t="s">
        <v>582</v>
      </c>
      <c r="H519">
        <f>IF('Раздел 9'!P33&gt;='Раздел 9'!R33,0,1)</f>
        <v>0</v>
      </c>
    </row>
    <row r="520" spans="1:8" ht="12.75">
      <c r="A520" s="100">
        <f t="shared" si="7"/>
        <v>609549</v>
      </c>
      <c r="B520" s="100">
        <v>9</v>
      </c>
      <c r="C520" s="100">
        <v>411</v>
      </c>
      <c r="D520" s="100">
        <v>411</v>
      </c>
      <c r="E520" t="s">
        <v>1186</v>
      </c>
      <c r="H520">
        <f>IF('Раздел 9'!P34&gt;='Раздел 9'!R34,0,1)</f>
        <v>0</v>
      </c>
    </row>
    <row r="521" spans="1:8" ht="12.75">
      <c r="A521" s="100">
        <f t="shared" si="7"/>
        <v>609549</v>
      </c>
      <c r="B521" s="100">
        <v>9</v>
      </c>
      <c r="C521" s="100">
        <v>412</v>
      </c>
      <c r="D521" s="100">
        <v>412</v>
      </c>
      <c r="E521" t="s">
        <v>1187</v>
      </c>
      <c r="H521">
        <f>IF('Раздел 9'!P35&gt;='Раздел 9'!R35,0,1)</f>
        <v>0</v>
      </c>
    </row>
    <row r="522" spans="1:8" ht="12.75">
      <c r="A522" s="100">
        <f t="shared" si="7"/>
        <v>609549</v>
      </c>
      <c r="B522" s="100">
        <v>9</v>
      </c>
      <c r="C522" s="100">
        <v>413</v>
      </c>
      <c r="D522" s="100">
        <v>413</v>
      </c>
      <c r="E522" t="s">
        <v>1188</v>
      </c>
      <c r="H522">
        <f>IF('Раздел 9'!P36&gt;='Раздел 9'!R36,0,1)</f>
        <v>0</v>
      </c>
    </row>
    <row r="523" spans="1:8" ht="12.75">
      <c r="A523" s="100">
        <f t="shared" si="7"/>
        <v>609549</v>
      </c>
      <c r="B523" s="100">
        <v>9</v>
      </c>
      <c r="C523" s="100">
        <v>414</v>
      </c>
      <c r="D523" s="100">
        <v>414</v>
      </c>
      <c r="E523" t="s">
        <v>1189</v>
      </c>
      <c r="H523">
        <f>IF('Раздел 9'!P37&gt;='Раздел 9'!R37,0,1)</f>
        <v>0</v>
      </c>
    </row>
    <row r="524" spans="1:8" ht="12.75">
      <c r="A524" s="100">
        <f t="shared" si="7"/>
        <v>609549</v>
      </c>
      <c r="B524" s="100">
        <v>9</v>
      </c>
      <c r="C524" s="100">
        <v>415</v>
      </c>
      <c r="D524" s="100">
        <v>415</v>
      </c>
      <c r="E524" t="s">
        <v>1190</v>
      </c>
      <c r="H524">
        <f>IF('Раздел 9'!P38&gt;='Раздел 9'!R38,0,1)</f>
        <v>0</v>
      </c>
    </row>
    <row r="525" spans="1:8" ht="12.75">
      <c r="A525" s="100">
        <f t="shared" si="7"/>
        <v>609549</v>
      </c>
      <c r="B525" s="100">
        <v>9</v>
      </c>
      <c r="C525" s="100">
        <v>416</v>
      </c>
      <c r="D525" s="100">
        <v>416</v>
      </c>
      <c r="E525" t="s">
        <v>1191</v>
      </c>
      <c r="H525">
        <f>IF('Раздел 9'!P39&gt;='Раздел 9'!R39,0,1)</f>
        <v>0</v>
      </c>
    </row>
    <row r="526" spans="1:8" ht="12.75">
      <c r="A526" s="100">
        <f t="shared" si="7"/>
        <v>609549</v>
      </c>
      <c r="B526" s="100">
        <v>9</v>
      </c>
      <c r="C526" s="100">
        <v>417</v>
      </c>
      <c r="D526" s="100">
        <v>417</v>
      </c>
      <c r="E526" t="s">
        <v>1192</v>
      </c>
      <c r="H526">
        <f>IF('Раздел 9'!P40&gt;='Раздел 9'!R40,0,1)</f>
        <v>0</v>
      </c>
    </row>
    <row r="527" spans="1:8" ht="12.75">
      <c r="A527" s="100">
        <f t="shared" si="7"/>
        <v>609549</v>
      </c>
      <c r="B527" s="100">
        <v>9</v>
      </c>
      <c r="C527" s="100">
        <v>418</v>
      </c>
      <c r="D527" s="100">
        <v>418</v>
      </c>
      <c r="E527" t="s">
        <v>1193</v>
      </c>
      <c r="H527">
        <f>IF('Раздел 9'!P41&gt;='Раздел 9'!R41,0,1)</f>
        <v>0</v>
      </c>
    </row>
    <row r="528" spans="1:8" ht="12.75">
      <c r="A528" s="100">
        <f t="shared" si="7"/>
        <v>609549</v>
      </c>
      <c r="B528" s="100">
        <v>9</v>
      </c>
      <c r="C528" s="100">
        <v>419</v>
      </c>
      <c r="D528" s="100">
        <v>419</v>
      </c>
      <c r="E528" t="s">
        <v>1194</v>
      </c>
      <c r="H528">
        <f>IF('Раздел 9'!P42&gt;='Раздел 9'!R42,0,1)</f>
        <v>0</v>
      </c>
    </row>
    <row r="529" spans="1:8" ht="12.75">
      <c r="A529" s="100">
        <f t="shared" si="7"/>
        <v>609549</v>
      </c>
      <c r="B529" s="100">
        <v>9</v>
      </c>
      <c r="C529" s="100">
        <v>420</v>
      </c>
      <c r="D529" s="100">
        <v>420</v>
      </c>
      <c r="E529" t="s">
        <v>1195</v>
      </c>
      <c r="H529">
        <f>IF('Раздел 9'!P43&gt;='Раздел 9'!R43,0,1)</f>
        <v>0</v>
      </c>
    </row>
    <row r="530" spans="1:8" ht="12.75">
      <c r="A530" s="100">
        <f t="shared" si="7"/>
        <v>609549</v>
      </c>
      <c r="B530" s="100">
        <v>9</v>
      </c>
      <c r="C530" s="100">
        <v>421</v>
      </c>
      <c r="D530" s="100">
        <v>421</v>
      </c>
      <c r="E530" t="s">
        <v>1196</v>
      </c>
      <c r="H530">
        <f>IF('Раздел 9'!P44&gt;='Раздел 9'!R44,0,1)</f>
        <v>0</v>
      </c>
    </row>
    <row r="531" spans="1:8" ht="12.75">
      <c r="A531" s="100">
        <f t="shared" si="7"/>
        <v>609549</v>
      </c>
      <c r="B531" s="100">
        <v>9</v>
      </c>
      <c r="C531" s="100">
        <v>422</v>
      </c>
      <c r="D531" s="100">
        <v>422</v>
      </c>
      <c r="E531" t="s">
        <v>1197</v>
      </c>
      <c r="H531">
        <f>IF('Раздел 9'!P45&gt;='Раздел 9'!R45,0,1)</f>
        <v>0</v>
      </c>
    </row>
    <row r="532" spans="1:8" ht="12.75">
      <c r="A532" s="100">
        <f t="shared" si="7"/>
        <v>609549</v>
      </c>
      <c r="B532" s="100">
        <v>9</v>
      </c>
      <c r="C532" s="100">
        <v>423</v>
      </c>
      <c r="D532" s="100">
        <v>423</v>
      </c>
      <c r="E532" t="s">
        <v>1198</v>
      </c>
      <c r="H532">
        <f>IF('Раздел 9'!P46&gt;='Раздел 9'!R46,0,1)</f>
        <v>0</v>
      </c>
    </row>
    <row r="533" spans="1:8" ht="12.75">
      <c r="A533" s="100">
        <f t="shared" si="7"/>
        <v>609549</v>
      </c>
      <c r="B533" s="100">
        <v>9</v>
      </c>
      <c r="C533" s="100">
        <v>424</v>
      </c>
      <c r="D533" s="100">
        <v>424</v>
      </c>
      <c r="E533" t="s">
        <v>1199</v>
      </c>
      <c r="H533">
        <f>IF('Раздел 9'!P47&gt;='Раздел 9'!R47,0,1)</f>
        <v>0</v>
      </c>
    </row>
    <row r="534" spans="1:8" ht="12.75">
      <c r="A534" s="100">
        <f t="shared" si="7"/>
        <v>609549</v>
      </c>
      <c r="B534" s="100">
        <v>9</v>
      </c>
      <c r="C534" s="100">
        <v>425</v>
      </c>
      <c r="D534" s="100">
        <v>425</v>
      </c>
      <c r="E534" t="s">
        <v>1200</v>
      </c>
      <c r="H534">
        <f>IF('Раздел 9'!P48&gt;='Раздел 9'!R48,0,1)</f>
        <v>0</v>
      </c>
    </row>
    <row r="535" spans="1:8" ht="12.75">
      <c r="A535" s="100">
        <f t="shared" si="7"/>
        <v>609549</v>
      </c>
      <c r="B535" s="100">
        <v>9</v>
      </c>
      <c r="C535" s="100">
        <v>426</v>
      </c>
      <c r="D535" s="100">
        <v>426</v>
      </c>
      <c r="E535" t="s">
        <v>1201</v>
      </c>
      <c r="H535">
        <f>IF('Раздел 9'!P49&gt;='Раздел 9'!R49,0,1)</f>
        <v>0</v>
      </c>
    </row>
    <row r="536" spans="1:8" ht="12.75">
      <c r="A536" s="100">
        <f t="shared" si="7"/>
        <v>609549</v>
      </c>
      <c r="B536" s="100">
        <v>9</v>
      </c>
      <c r="C536" s="100">
        <v>427</v>
      </c>
      <c r="D536" s="100">
        <v>427</v>
      </c>
      <c r="E536" t="s">
        <v>1202</v>
      </c>
      <c r="H536">
        <f>IF('Раздел 9'!P50&gt;='Раздел 9'!R50,0,1)</f>
        <v>0</v>
      </c>
    </row>
    <row r="537" spans="1:8" ht="12.75">
      <c r="A537" s="100">
        <f t="shared" si="7"/>
        <v>609549</v>
      </c>
      <c r="B537" s="100">
        <v>9</v>
      </c>
      <c r="C537" s="100">
        <v>428</v>
      </c>
      <c r="D537" s="100">
        <v>428</v>
      </c>
      <c r="E537" t="s">
        <v>1203</v>
      </c>
      <c r="H537">
        <f>IF('Раздел 9'!P51&gt;='Раздел 9'!R51,0,1)</f>
        <v>0</v>
      </c>
    </row>
    <row r="538" spans="1:8" ht="12.75">
      <c r="A538" s="100">
        <f t="shared" si="7"/>
        <v>609549</v>
      </c>
      <c r="B538" s="100">
        <v>9</v>
      </c>
      <c r="C538" s="100">
        <v>429</v>
      </c>
      <c r="D538" s="100">
        <v>429</v>
      </c>
      <c r="E538" t="s">
        <v>1204</v>
      </c>
      <c r="H538">
        <f>IF('Раздел 9'!P52&gt;='Раздел 9'!R52,0,1)</f>
        <v>0</v>
      </c>
    </row>
    <row r="539" spans="1:8" ht="12.75">
      <c r="A539" s="100">
        <f t="shared" si="7"/>
        <v>609549</v>
      </c>
      <c r="B539" s="100">
        <v>9</v>
      </c>
      <c r="C539" s="100">
        <v>430</v>
      </c>
      <c r="D539" s="100">
        <v>430</v>
      </c>
      <c r="E539" t="s">
        <v>1205</v>
      </c>
      <c r="H539">
        <f>IF('Раздел 9'!P53&gt;='Раздел 9'!R53,0,1)</f>
        <v>0</v>
      </c>
    </row>
    <row r="540" spans="1:8" ht="12.75">
      <c r="A540" s="100">
        <f t="shared" si="7"/>
        <v>609549</v>
      </c>
      <c r="B540" s="100">
        <v>9</v>
      </c>
      <c r="C540" s="100">
        <v>431</v>
      </c>
      <c r="D540" s="100">
        <v>431</v>
      </c>
      <c r="E540" t="s">
        <v>1206</v>
      </c>
      <c r="H540">
        <f>IF('Раздел 9'!P54&gt;='Раздел 9'!R54,0,1)</f>
        <v>0</v>
      </c>
    </row>
    <row r="541" spans="1:8" ht="12.75">
      <c r="A541" s="100">
        <f t="shared" si="7"/>
        <v>609549</v>
      </c>
      <c r="B541" s="100">
        <v>9</v>
      </c>
      <c r="C541" s="100">
        <v>432</v>
      </c>
      <c r="D541" s="100">
        <v>432</v>
      </c>
      <c r="E541" t="s">
        <v>1207</v>
      </c>
      <c r="H541">
        <f>IF('Раздел 9'!P55&gt;='Раздел 9'!R55,0,1)</f>
        <v>0</v>
      </c>
    </row>
    <row r="542" spans="1:8" ht="12.75">
      <c r="A542" s="100">
        <f t="shared" si="7"/>
        <v>609549</v>
      </c>
      <c r="B542" s="100">
        <v>9</v>
      </c>
      <c r="C542" s="100">
        <v>433</v>
      </c>
      <c r="D542" s="100">
        <v>433</v>
      </c>
      <c r="E542" t="s">
        <v>1208</v>
      </c>
      <c r="H542">
        <f>IF('Раздел 9'!P56&gt;='Раздел 9'!R56,0,1)</f>
        <v>0</v>
      </c>
    </row>
    <row r="543" spans="1:8" ht="12.75">
      <c r="A543" s="100">
        <f t="shared" si="7"/>
        <v>609549</v>
      </c>
      <c r="B543" s="100">
        <v>9</v>
      </c>
      <c r="C543" s="100">
        <v>434</v>
      </c>
      <c r="D543" s="100">
        <v>434</v>
      </c>
      <c r="E543" t="s">
        <v>1209</v>
      </c>
      <c r="H543">
        <f>IF('Раздел 9'!P57&gt;='Раздел 9'!R57,0,1)</f>
        <v>0</v>
      </c>
    </row>
    <row r="544" spans="1:8" ht="12.75">
      <c r="A544" s="100">
        <f t="shared" si="7"/>
        <v>609549</v>
      </c>
      <c r="B544" s="100">
        <v>9</v>
      </c>
      <c r="C544" s="100">
        <v>435</v>
      </c>
      <c r="D544" s="100">
        <v>435</v>
      </c>
      <c r="E544" t="s">
        <v>1210</v>
      </c>
      <c r="H544">
        <f>IF('Раздел 9'!P58&gt;='Раздел 9'!R58,0,1)</f>
        <v>0</v>
      </c>
    </row>
    <row r="545" spans="1:8" ht="12.75">
      <c r="A545" s="100">
        <f t="shared" si="7"/>
        <v>609549</v>
      </c>
      <c r="B545" s="100">
        <v>9</v>
      </c>
      <c r="C545" s="100">
        <v>436</v>
      </c>
      <c r="D545" s="100">
        <v>436</v>
      </c>
      <c r="E545" t="s">
        <v>1211</v>
      </c>
      <c r="H545">
        <f>IF('Раздел 9'!P21&gt;='Раздел 9'!U21,0,1)</f>
        <v>0</v>
      </c>
    </row>
    <row r="546" spans="1:8" ht="12.75">
      <c r="A546" s="100">
        <f t="shared" si="7"/>
        <v>609549</v>
      </c>
      <c r="B546" s="100">
        <v>9</v>
      </c>
      <c r="C546" s="100">
        <v>437</v>
      </c>
      <c r="D546" s="100">
        <v>437</v>
      </c>
      <c r="E546" t="s">
        <v>1212</v>
      </c>
      <c r="H546">
        <f>IF('Раздел 9'!P22&gt;='Раздел 9'!U22,0,1)</f>
        <v>0</v>
      </c>
    </row>
    <row r="547" spans="1:8" ht="12.75">
      <c r="A547" s="100">
        <f t="shared" si="7"/>
        <v>609549</v>
      </c>
      <c r="B547" s="100">
        <v>9</v>
      </c>
      <c r="C547" s="100">
        <v>438</v>
      </c>
      <c r="D547" s="100">
        <v>438</v>
      </c>
      <c r="E547" t="s">
        <v>1213</v>
      </c>
      <c r="H547">
        <f>IF('Раздел 9'!P23&gt;='Раздел 9'!U23,0,1)</f>
        <v>0</v>
      </c>
    </row>
    <row r="548" spans="1:8" ht="12.75">
      <c r="A548" s="100">
        <f t="shared" si="7"/>
        <v>609549</v>
      </c>
      <c r="B548" s="100">
        <v>9</v>
      </c>
      <c r="C548" s="100">
        <v>439</v>
      </c>
      <c r="D548" s="100">
        <v>439</v>
      </c>
      <c r="E548" t="s">
        <v>1214</v>
      </c>
      <c r="H548">
        <f>IF('Раздел 9'!P24&gt;='Раздел 9'!U24,0,1)</f>
        <v>0</v>
      </c>
    </row>
    <row r="549" spans="1:8" ht="12.75">
      <c r="A549" s="100">
        <f t="shared" si="7"/>
        <v>609549</v>
      </c>
      <c r="B549" s="100">
        <v>9</v>
      </c>
      <c r="C549" s="100">
        <v>440</v>
      </c>
      <c r="D549" s="100">
        <v>440</v>
      </c>
      <c r="E549" t="s">
        <v>1228</v>
      </c>
      <c r="H549">
        <f>IF('Раздел 9'!P25&gt;='Раздел 9'!U25,0,1)</f>
        <v>0</v>
      </c>
    </row>
    <row r="550" spans="1:8" ht="12.75">
      <c r="A550" s="100">
        <f t="shared" si="7"/>
        <v>609549</v>
      </c>
      <c r="B550" s="100">
        <v>9</v>
      </c>
      <c r="C550" s="100">
        <v>441</v>
      </c>
      <c r="D550" s="100">
        <v>441</v>
      </c>
      <c r="E550" t="s">
        <v>1229</v>
      </c>
      <c r="H550">
        <f>IF('Раздел 9'!P26&gt;='Раздел 9'!U26,0,1)</f>
        <v>0</v>
      </c>
    </row>
    <row r="551" spans="1:8" ht="12.75">
      <c r="A551" s="100">
        <f t="shared" si="7"/>
        <v>609549</v>
      </c>
      <c r="B551" s="100">
        <v>9</v>
      </c>
      <c r="C551" s="100">
        <v>442</v>
      </c>
      <c r="D551" s="100">
        <v>442</v>
      </c>
      <c r="E551" t="s">
        <v>1230</v>
      </c>
      <c r="H551">
        <f>IF('Раздел 9'!P27&gt;='Раздел 9'!U27,0,1)</f>
        <v>0</v>
      </c>
    </row>
    <row r="552" spans="1:8" ht="12.75">
      <c r="A552" s="100">
        <f t="shared" si="7"/>
        <v>609549</v>
      </c>
      <c r="B552" s="100">
        <v>9</v>
      </c>
      <c r="C552" s="100">
        <v>443</v>
      </c>
      <c r="D552" s="100">
        <v>443</v>
      </c>
      <c r="E552" t="s">
        <v>1231</v>
      </c>
      <c r="H552">
        <f>IF('Раздел 9'!P28&gt;='Раздел 9'!U28,0,1)</f>
        <v>0</v>
      </c>
    </row>
    <row r="553" spans="1:8" ht="12.75">
      <c r="A553" s="100">
        <f t="shared" si="7"/>
        <v>609549</v>
      </c>
      <c r="B553" s="100">
        <v>9</v>
      </c>
      <c r="C553" s="100">
        <v>444</v>
      </c>
      <c r="D553" s="100">
        <v>444</v>
      </c>
      <c r="E553" t="s">
        <v>1232</v>
      </c>
      <c r="H553">
        <f>IF('Раздел 9'!P29&gt;='Раздел 9'!U29,0,1)</f>
        <v>0</v>
      </c>
    </row>
    <row r="554" spans="1:8" ht="12.75">
      <c r="A554" s="100">
        <f t="shared" si="7"/>
        <v>609549</v>
      </c>
      <c r="B554" s="100">
        <v>9</v>
      </c>
      <c r="C554" s="100">
        <v>445</v>
      </c>
      <c r="D554" s="100">
        <v>445</v>
      </c>
      <c r="E554" t="s">
        <v>1233</v>
      </c>
      <c r="H554">
        <f>IF('Раздел 9'!P30&gt;='Раздел 9'!U30,0,1)</f>
        <v>0</v>
      </c>
    </row>
    <row r="555" spans="1:8" ht="12.75">
      <c r="A555" s="100">
        <f t="shared" si="7"/>
        <v>609549</v>
      </c>
      <c r="B555" s="100">
        <v>9</v>
      </c>
      <c r="C555" s="100">
        <v>446</v>
      </c>
      <c r="D555" s="100">
        <v>446</v>
      </c>
      <c r="E555" t="s">
        <v>1234</v>
      </c>
      <c r="H555">
        <f>IF('Раздел 9'!P31&gt;='Раздел 9'!U31,0,1)</f>
        <v>0</v>
      </c>
    </row>
    <row r="556" spans="1:8" ht="12.75">
      <c r="A556" s="100">
        <f t="shared" si="7"/>
        <v>609549</v>
      </c>
      <c r="B556" s="100">
        <v>9</v>
      </c>
      <c r="C556" s="100">
        <v>447</v>
      </c>
      <c r="D556" s="100">
        <v>447</v>
      </c>
      <c r="E556" t="s">
        <v>1235</v>
      </c>
      <c r="H556">
        <f>IF('Раздел 9'!P32&gt;='Раздел 9'!U32,0,1)</f>
        <v>0</v>
      </c>
    </row>
    <row r="557" spans="1:8" ht="12.75">
      <c r="A557" s="100">
        <f t="shared" si="7"/>
        <v>609549</v>
      </c>
      <c r="B557" s="100">
        <v>9</v>
      </c>
      <c r="C557" s="100">
        <v>448</v>
      </c>
      <c r="D557" s="100">
        <v>448</v>
      </c>
      <c r="E557" t="s">
        <v>1236</v>
      </c>
      <c r="H557">
        <f>IF('Раздел 9'!P33&gt;='Раздел 9'!U33,0,1)</f>
        <v>0</v>
      </c>
    </row>
    <row r="558" spans="1:8" ht="12.75">
      <c r="A558" s="100">
        <f t="shared" si="7"/>
        <v>609549</v>
      </c>
      <c r="B558" s="100">
        <v>9</v>
      </c>
      <c r="C558" s="100">
        <v>449</v>
      </c>
      <c r="D558" s="100">
        <v>449</v>
      </c>
      <c r="E558" t="s">
        <v>1237</v>
      </c>
      <c r="H558">
        <f>IF('Раздел 9'!P34&gt;='Раздел 9'!U34,0,1)</f>
        <v>0</v>
      </c>
    </row>
    <row r="559" spans="1:8" ht="12.75">
      <c r="A559" s="100">
        <f t="shared" si="7"/>
        <v>609549</v>
      </c>
      <c r="B559" s="100">
        <v>9</v>
      </c>
      <c r="C559" s="100">
        <v>450</v>
      </c>
      <c r="D559" s="100">
        <v>450</v>
      </c>
      <c r="E559" t="s">
        <v>1238</v>
      </c>
      <c r="H559">
        <f>IF('Раздел 9'!P35&gt;='Раздел 9'!U35,0,1)</f>
        <v>0</v>
      </c>
    </row>
    <row r="560" spans="1:8" ht="12.75">
      <c r="A560" s="100">
        <f t="shared" si="7"/>
        <v>609549</v>
      </c>
      <c r="B560" s="100">
        <v>9</v>
      </c>
      <c r="C560" s="100">
        <v>451</v>
      </c>
      <c r="D560" s="100">
        <v>451</v>
      </c>
      <c r="E560" t="s">
        <v>1239</v>
      </c>
      <c r="H560">
        <f>IF('Раздел 9'!P36&gt;='Раздел 9'!U36,0,1)</f>
        <v>0</v>
      </c>
    </row>
    <row r="561" spans="1:8" ht="12.75">
      <c r="A561" s="100">
        <f t="shared" si="7"/>
        <v>609549</v>
      </c>
      <c r="B561" s="100">
        <v>9</v>
      </c>
      <c r="C561" s="100">
        <v>452</v>
      </c>
      <c r="D561" s="100">
        <v>452</v>
      </c>
      <c r="E561" t="s">
        <v>85</v>
      </c>
      <c r="H561">
        <f>IF('Раздел 9'!P37&gt;='Раздел 9'!U37,0,1)</f>
        <v>0</v>
      </c>
    </row>
    <row r="562" spans="1:8" ht="12.75">
      <c r="A562" s="100">
        <f t="shared" si="7"/>
        <v>609549</v>
      </c>
      <c r="B562" s="100">
        <v>9</v>
      </c>
      <c r="C562" s="100">
        <v>453</v>
      </c>
      <c r="D562" s="100">
        <v>453</v>
      </c>
      <c r="E562" t="s">
        <v>86</v>
      </c>
      <c r="H562">
        <f>IF('Раздел 9'!P38&gt;='Раздел 9'!U38,0,1)</f>
        <v>0</v>
      </c>
    </row>
    <row r="563" spans="1:8" ht="12.75">
      <c r="A563" s="100">
        <f t="shared" si="7"/>
        <v>609549</v>
      </c>
      <c r="B563" s="100">
        <v>9</v>
      </c>
      <c r="C563" s="100">
        <v>454</v>
      </c>
      <c r="D563" s="100">
        <v>454</v>
      </c>
      <c r="E563" t="s">
        <v>87</v>
      </c>
      <c r="H563">
        <f>IF('Раздел 9'!P39&gt;='Раздел 9'!U39,0,1)</f>
        <v>0</v>
      </c>
    </row>
    <row r="564" spans="1:8" ht="12.75">
      <c r="A564" s="100">
        <f t="shared" si="7"/>
        <v>609549</v>
      </c>
      <c r="B564" s="100">
        <v>9</v>
      </c>
      <c r="C564" s="100">
        <v>455</v>
      </c>
      <c r="D564" s="100">
        <v>455</v>
      </c>
      <c r="E564" t="s">
        <v>88</v>
      </c>
      <c r="H564">
        <f>IF('Раздел 9'!P40&gt;='Раздел 9'!U40,0,1)</f>
        <v>0</v>
      </c>
    </row>
    <row r="565" spans="1:8" ht="12.75">
      <c r="A565" s="100">
        <f t="shared" si="7"/>
        <v>609549</v>
      </c>
      <c r="B565" s="100">
        <v>9</v>
      </c>
      <c r="C565" s="100">
        <v>456</v>
      </c>
      <c r="D565" s="100">
        <v>456</v>
      </c>
      <c r="E565" t="s">
        <v>89</v>
      </c>
      <c r="H565">
        <f>IF('Раздел 9'!P41&gt;='Раздел 9'!U41,0,1)</f>
        <v>0</v>
      </c>
    </row>
    <row r="566" spans="1:8" ht="12.75">
      <c r="A566" s="100">
        <f t="shared" si="7"/>
        <v>609549</v>
      </c>
      <c r="B566" s="100">
        <v>9</v>
      </c>
      <c r="C566" s="100">
        <v>457</v>
      </c>
      <c r="D566" s="100">
        <v>457</v>
      </c>
      <c r="E566" t="s">
        <v>90</v>
      </c>
      <c r="H566">
        <f>IF('Раздел 9'!P42&gt;='Раздел 9'!U42,0,1)</f>
        <v>0</v>
      </c>
    </row>
    <row r="567" spans="1:8" ht="12.75">
      <c r="A567" s="100">
        <f t="shared" si="7"/>
        <v>609549</v>
      </c>
      <c r="B567" s="100">
        <v>9</v>
      </c>
      <c r="C567" s="100">
        <v>458</v>
      </c>
      <c r="D567" s="100">
        <v>458</v>
      </c>
      <c r="E567" t="s">
        <v>91</v>
      </c>
      <c r="H567">
        <f>IF('Раздел 9'!P43&gt;='Раздел 9'!U43,0,1)</f>
        <v>0</v>
      </c>
    </row>
    <row r="568" spans="1:8" ht="12.75">
      <c r="A568" s="100">
        <f t="shared" si="7"/>
        <v>609549</v>
      </c>
      <c r="B568" s="100">
        <v>9</v>
      </c>
      <c r="C568" s="100">
        <v>459</v>
      </c>
      <c r="D568" s="100">
        <v>459</v>
      </c>
      <c r="E568" t="s">
        <v>92</v>
      </c>
      <c r="H568">
        <f>IF('Раздел 9'!P44&gt;='Раздел 9'!U44,0,1)</f>
        <v>0</v>
      </c>
    </row>
    <row r="569" spans="1:8" ht="12.75">
      <c r="A569" s="100">
        <f t="shared" si="7"/>
        <v>609549</v>
      </c>
      <c r="B569" s="100">
        <v>9</v>
      </c>
      <c r="C569" s="100">
        <v>460</v>
      </c>
      <c r="D569" s="100">
        <v>460</v>
      </c>
      <c r="E569" t="s">
        <v>93</v>
      </c>
      <c r="H569">
        <f>IF('Раздел 9'!P45&gt;='Раздел 9'!U45,0,1)</f>
        <v>0</v>
      </c>
    </row>
    <row r="570" spans="1:8" ht="12.75">
      <c r="A570" s="100">
        <f t="shared" si="7"/>
        <v>609549</v>
      </c>
      <c r="B570" s="100">
        <v>9</v>
      </c>
      <c r="C570" s="100">
        <v>461</v>
      </c>
      <c r="D570" s="100">
        <v>461</v>
      </c>
      <c r="E570" t="s">
        <v>94</v>
      </c>
      <c r="H570">
        <f>IF('Раздел 9'!P46&gt;='Раздел 9'!U46,0,1)</f>
        <v>0</v>
      </c>
    </row>
    <row r="571" spans="1:8" ht="12.75">
      <c r="A571" s="100">
        <f t="shared" si="7"/>
        <v>609549</v>
      </c>
      <c r="B571" s="100">
        <v>9</v>
      </c>
      <c r="C571" s="100">
        <v>462</v>
      </c>
      <c r="D571" s="100">
        <v>462</v>
      </c>
      <c r="E571" t="s">
        <v>95</v>
      </c>
      <c r="H571">
        <f>IF('Раздел 9'!P47&gt;='Раздел 9'!U47,0,1)</f>
        <v>0</v>
      </c>
    </row>
    <row r="572" spans="1:8" ht="12.75">
      <c r="A572" s="100">
        <f t="shared" si="7"/>
        <v>609549</v>
      </c>
      <c r="B572" s="100">
        <v>9</v>
      </c>
      <c r="C572" s="100">
        <v>463</v>
      </c>
      <c r="D572" s="100">
        <v>463</v>
      </c>
      <c r="E572" t="s">
        <v>96</v>
      </c>
      <c r="H572">
        <f>IF('Раздел 9'!P48&gt;='Раздел 9'!U48,0,1)</f>
        <v>0</v>
      </c>
    </row>
    <row r="573" spans="1:8" ht="12.75">
      <c r="A573" s="100">
        <f t="shared" si="7"/>
        <v>609549</v>
      </c>
      <c r="B573" s="100">
        <v>9</v>
      </c>
      <c r="C573" s="100">
        <v>464</v>
      </c>
      <c r="D573" s="100">
        <v>464</v>
      </c>
      <c r="E573" t="s">
        <v>97</v>
      </c>
      <c r="H573">
        <f>IF('Раздел 9'!P49&gt;='Раздел 9'!U49,0,1)</f>
        <v>0</v>
      </c>
    </row>
    <row r="574" spans="1:8" ht="12.75">
      <c r="A574" s="100">
        <f t="shared" si="7"/>
        <v>609549</v>
      </c>
      <c r="B574" s="100">
        <v>9</v>
      </c>
      <c r="C574" s="100">
        <v>465</v>
      </c>
      <c r="D574" s="100">
        <v>465</v>
      </c>
      <c r="E574" t="s">
        <v>98</v>
      </c>
      <c r="H574">
        <f>IF('Раздел 9'!P50&gt;='Раздел 9'!U50,0,1)</f>
        <v>0</v>
      </c>
    </row>
    <row r="575" spans="1:8" ht="12.75">
      <c r="A575" s="100">
        <f t="shared" si="7"/>
        <v>609549</v>
      </c>
      <c r="B575" s="100">
        <v>9</v>
      </c>
      <c r="C575" s="100">
        <v>466</v>
      </c>
      <c r="D575" s="100">
        <v>466</v>
      </c>
      <c r="E575" t="s">
        <v>99</v>
      </c>
      <c r="H575">
        <f>IF('Раздел 9'!P51&gt;='Раздел 9'!U51,0,1)</f>
        <v>0</v>
      </c>
    </row>
    <row r="576" spans="1:8" ht="12.75">
      <c r="A576" s="100">
        <f aca="true" t="shared" si="8" ref="A576:A639">P_3</f>
        <v>609549</v>
      </c>
      <c r="B576" s="100">
        <v>9</v>
      </c>
      <c r="C576" s="100">
        <v>467</v>
      </c>
      <c r="D576" s="100">
        <v>467</v>
      </c>
      <c r="E576" t="s">
        <v>100</v>
      </c>
      <c r="H576">
        <f>IF('Раздел 9'!P52&gt;='Раздел 9'!U52,0,1)</f>
        <v>0</v>
      </c>
    </row>
    <row r="577" spans="1:8" ht="12.75">
      <c r="A577" s="100">
        <f t="shared" si="8"/>
        <v>609549</v>
      </c>
      <c r="B577" s="100">
        <v>9</v>
      </c>
      <c r="C577" s="100">
        <v>468</v>
      </c>
      <c r="D577" s="100">
        <v>468</v>
      </c>
      <c r="E577" t="s">
        <v>101</v>
      </c>
      <c r="H577">
        <f>IF('Раздел 9'!P53&gt;='Раздел 9'!U53,0,1)</f>
        <v>0</v>
      </c>
    </row>
    <row r="578" spans="1:8" ht="12.75">
      <c r="A578" s="100">
        <f t="shared" si="8"/>
        <v>609549</v>
      </c>
      <c r="B578" s="100">
        <v>9</v>
      </c>
      <c r="C578" s="100">
        <v>469</v>
      </c>
      <c r="D578" s="100">
        <v>469</v>
      </c>
      <c r="E578" t="s">
        <v>102</v>
      </c>
      <c r="H578">
        <f>IF('Раздел 9'!P54&gt;='Раздел 9'!U54,0,1)</f>
        <v>0</v>
      </c>
    </row>
    <row r="579" spans="1:8" ht="12.75">
      <c r="A579" s="100">
        <f t="shared" si="8"/>
        <v>609549</v>
      </c>
      <c r="B579" s="100">
        <v>9</v>
      </c>
      <c r="C579" s="100">
        <v>470</v>
      </c>
      <c r="D579" s="100">
        <v>470</v>
      </c>
      <c r="E579" t="s">
        <v>103</v>
      </c>
      <c r="H579">
        <f>IF('Раздел 9'!P55&gt;='Раздел 9'!U55,0,1)</f>
        <v>0</v>
      </c>
    </row>
    <row r="580" spans="1:8" ht="12.75">
      <c r="A580" s="100">
        <f t="shared" si="8"/>
        <v>609549</v>
      </c>
      <c r="B580" s="100">
        <v>9</v>
      </c>
      <c r="C580" s="100">
        <v>471</v>
      </c>
      <c r="D580" s="100">
        <v>471</v>
      </c>
      <c r="E580" t="s">
        <v>104</v>
      </c>
      <c r="H580">
        <f>IF('Раздел 9'!P56&gt;='Раздел 9'!U56,0,1)</f>
        <v>0</v>
      </c>
    </row>
    <row r="581" spans="1:8" ht="12.75">
      <c r="A581" s="100">
        <f t="shared" si="8"/>
        <v>609549</v>
      </c>
      <c r="B581" s="100">
        <v>9</v>
      </c>
      <c r="C581" s="100">
        <v>472</v>
      </c>
      <c r="D581" s="100">
        <v>472</v>
      </c>
      <c r="E581" t="s">
        <v>105</v>
      </c>
      <c r="H581">
        <f>IF('Раздел 9'!P57&gt;='Раздел 9'!U57,0,1)</f>
        <v>0</v>
      </c>
    </row>
    <row r="582" spans="1:8" ht="12.75">
      <c r="A582" s="100">
        <f t="shared" si="8"/>
        <v>609549</v>
      </c>
      <c r="B582" s="100">
        <v>9</v>
      </c>
      <c r="C582" s="100">
        <v>473</v>
      </c>
      <c r="D582" s="100">
        <v>473</v>
      </c>
      <c r="E582" t="s">
        <v>106</v>
      </c>
      <c r="H582">
        <f>IF('Раздел 9'!P58&gt;='Раздел 9'!U58,0,1)</f>
        <v>0</v>
      </c>
    </row>
    <row r="583" spans="1:8" ht="12.75">
      <c r="A583" s="100">
        <f t="shared" si="8"/>
        <v>609549</v>
      </c>
      <c r="B583" s="100">
        <v>9</v>
      </c>
      <c r="C583" s="100">
        <v>474</v>
      </c>
      <c r="D583" s="100">
        <v>474</v>
      </c>
      <c r="E583" t="s">
        <v>107</v>
      </c>
      <c r="H583">
        <f>IF('Раздел 9'!Z21&gt;='Раздел 9'!AA21,0,1)</f>
        <v>0</v>
      </c>
    </row>
    <row r="584" spans="1:8" ht="12.75">
      <c r="A584" s="100">
        <f t="shared" si="8"/>
        <v>609549</v>
      </c>
      <c r="B584" s="100">
        <v>9</v>
      </c>
      <c r="C584" s="100">
        <v>475</v>
      </c>
      <c r="D584" s="100">
        <v>475</v>
      </c>
      <c r="E584" t="s">
        <v>108</v>
      </c>
      <c r="H584">
        <f>IF('Раздел 9'!Z22&gt;='Раздел 9'!AA22,0,1)</f>
        <v>0</v>
      </c>
    </row>
    <row r="585" spans="1:8" ht="12.75">
      <c r="A585" s="100">
        <f t="shared" si="8"/>
        <v>609549</v>
      </c>
      <c r="B585" s="100">
        <v>9</v>
      </c>
      <c r="C585" s="100">
        <v>476</v>
      </c>
      <c r="D585" s="100">
        <v>476</v>
      </c>
      <c r="E585" t="s">
        <v>109</v>
      </c>
      <c r="H585">
        <f>IF('Раздел 9'!Z23&gt;='Раздел 9'!AA23,0,1)</f>
        <v>0</v>
      </c>
    </row>
    <row r="586" spans="1:8" ht="12.75">
      <c r="A586" s="100">
        <f t="shared" si="8"/>
        <v>609549</v>
      </c>
      <c r="B586" s="100">
        <v>9</v>
      </c>
      <c r="C586" s="100">
        <v>477</v>
      </c>
      <c r="D586" s="100">
        <v>477</v>
      </c>
      <c r="E586" t="s">
        <v>110</v>
      </c>
      <c r="H586">
        <f>IF('Раздел 9'!Z24&gt;='Раздел 9'!AA24,0,1)</f>
        <v>0</v>
      </c>
    </row>
    <row r="587" spans="1:8" ht="12.75">
      <c r="A587" s="100">
        <f t="shared" si="8"/>
        <v>609549</v>
      </c>
      <c r="B587" s="100">
        <v>9</v>
      </c>
      <c r="C587" s="100">
        <v>478</v>
      </c>
      <c r="D587" s="100">
        <v>478</v>
      </c>
      <c r="E587" t="s">
        <v>111</v>
      </c>
      <c r="H587">
        <f>IF('Раздел 9'!Z25&gt;='Раздел 9'!AA25,0,1)</f>
        <v>0</v>
      </c>
    </row>
    <row r="588" spans="1:8" ht="12.75">
      <c r="A588" s="100">
        <f t="shared" si="8"/>
        <v>609549</v>
      </c>
      <c r="B588" s="100">
        <v>9</v>
      </c>
      <c r="C588" s="100">
        <v>479</v>
      </c>
      <c r="D588" s="100">
        <v>479</v>
      </c>
      <c r="E588" t="s">
        <v>112</v>
      </c>
      <c r="H588">
        <f>IF('Раздел 9'!Z26&gt;='Раздел 9'!AA26,0,1)</f>
        <v>0</v>
      </c>
    </row>
    <row r="589" spans="1:8" ht="12.75">
      <c r="A589" s="100">
        <f t="shared" si="8"/>
        <v>609549</v>
      </c>
      <c r="B589" s="100">
        <v>9</v>
      </c>
      <c r="C589" s="100">
        <v>480</v>
      </c>
      <c r="D589" s="100">
        <v>480</v>
      </c>
      <c r="E589" t="s">
        <v>881</v>
      </c>
      <c r="H589">
        <f>IF('Раздел 9'!Z27&gt;='Раздел 9'!AA27,0,1)</f>
        <v>0</v>
      </c>
    </row>
    <row r="590" spans="1:8" ht="12.75">
      <c r="A590" s="100">
        <f t="shared" si="8"/>
        <v>609549</v>
      </c>
      <c r="B590" s="100">
        <v>9</v>
      </c>
      <c r="C590" s="100">
        <v>481</v>
      </c>
      <c r="D590" s="100">
        <v>481</v>
      </c>
      <c r="E590" t="s">
        <v>882</v>
      </c>
      <c r="H590">
        <f>IF('Раздел 9'!Z28&gt;='Раздел 9'!AA28,0,1)</f>
        <v>0</v>
      </c>
    </row>
    <row r="591" spans="1:8" ht="12.75">
      <c r="A591" s="100">
        <f t="shared" si="8"/>
        <v>609549</v>
      </c>
      <c r="B591" s="100">
        <v>9</v>
      </c>
      <c r="C591" s="100">
        <v>482</v>
      </c>
      <c r="D591" s="100">
        <v>482</v>
      </c>
      <c r="E591" t="s">
        <v>1220</v>
      </c>
      <c r="H591">
        <f>IF('Раздел 9'!Z29&gt;='Раздел 9'!AA29,0,1)</f>
        <v>0</v>
      </c>
    </row>
    <row r="592" spans="1:8" ht="12.75">
      <c r="A592" s="100">
        <f t="shared" si="8"/>
        <v>609549</v>
      </c>
      <c r="B592" s="100">
        <v>9</v>
      </c>
      <c r="C592" s="100">
        <v>483</v>
      </c>
      <c r="D592" s="100">
        <v>483</v>
      </c>
      <c r="E592" t="s">
        <v>1221</v>
      </c>
      <c r="H592">
        <f>IF('Раздел 9'!Z30&gt;='Раздел 9'!AA30,0,1)</f>
        <v>0</v>
      </c>
    </row>
    <row r="593" spans="1:8" ht="12.75">
      <c r="A593" s="100">
        <f t="shared" si="8"/>
        <v>609549</v>
      </c>
      <c r="B593" s="100">
        <v>9</v>
      </c>
      <c r="C593" s="100">
        <v>484</v>
      </c>
      <c r="D593" s="100">
        <v>484</v>
      </c>
      <c r="E593" t="s">
        <v>1222</v>
      </c>
      <c r="H593">
        <f>IF('Раздел 9'!Z31&gt;='Раздел 9'!AA31,0,1)</f>
        <v>0</v>
      </c>
    </row>
    <row r="594" spans="1:8" ht="12.75">
      <c r="A594" s="100">
        <f t="shared" si="8"/>
        <v>609549</v>
      </c>
      <c r="B594" s="100">
        <v>9</v>
      </c>
      <c r="C594" s="100">
        <v>485</v>
      </c>
      <c r="D594" s="100">
        <v>485</v>
      </c>
      <c r="E594" t="s">
        <v>74</v>
      </c>
      <c r="H594">
        <f>IF('Раздел 9'!Z32&gt;='Раздел 9'!AA32,0,1)</f>
        <v>0</v>
      </c>
    </row>
    <row r="595" spans="1:8" ht="12.75">
      <c r="A595" s="100">
        <f t="shared" si="8"/>
        <v>609549</v>
      </c>
      <c r="B595" s="100">
        <v>9</v>
      </c>
      <c r="C595" s="100">
        <v>486</v>
      </c>
      <c r="D595" s="100">
        <v>486</v>
      </c>
      <c r="E595" t="s">
        <v>75</v>
      </c>
      <c r="H595">
        <f>IF('Раздел 9'!Z33&gt;='Раздел 9'!AA33,0,1)</f>
        <v>0</v>
      </c>
    </row>
    <row r="596" spans="1:8" ht="12.75">
      <c r="A596" s="100">
        <f t="shared" si="8"/>
        <v>609549</v>
      </c>
      <c r="B596" s="100">
        <v>9</v>
      </c>
      <c r="C596" s="100">
        <v>487</v>
      </c>
      <c r="D596" s="100">
        <v>487</v>
      </c>
      <c r="E596" t="s">
        <v>76</v>
      </c>
      <c r="H596">
        <f>IF('Раздел 9'!Z34&gt;='Раздел 9'!AA34,0,1)</f>
        <v>0</v>
      </c>
    </row>
    <row r="597" spans="1:8" ht="12.75">
      <c r="A597" s="100">
        <f t="shared" si="8"/>
        <v>609549</v>
      </c>
      <c r="B597" s="100">
        <v>9</v>
      </c>
      <c r="C597" s="100">
        <v>488</v>
      </c>
      <c r="D597" s="100">
        <v>488</v>
      </c>
      <c r="E597" t="s">
        <v>77</v>
      </c>
      <c r="H597">
        <f>IF('Раздел 9'!Z35&gt;='Раздел 9'!AA35,0,1)</f>
        <v>0</v>
      </c>
    </row>
    <row r="598" spans="1:8" ht="12.75">
      <c r="A598" s="100">
        <f t="shared" si="8"/>
        <v>609549</v>
      </c>
      <c r="B598" s="100">
        <v>9</v>
      </c>
      <c r="C598" s="100">
        <v>489</v>
      </c>
      <c r="D598" s="100">
        <v>489</v>
      </c>
      <c r="E598" t="s">
        <v>78</v>
      </c>
      <c r="H598">
        <f>IF('Раздел 9'!Z36&gt;='Раздел 9'!AA36,0,1)</f>
        <v>0</v>
      </c>
    </row>
    <row r="599" spans="1:8" ht="12.75">
      <c r="A599" s="100">
        <f t="shared" si="8"/>
        <v>609549</v>
      </c>
      <c r="B599" s="100">
        <v>9</v>
      </c>
      <c r="C599" s="100">
        <v>490</v>
      </c>
      <c r="D599" s="100">
        <v>490</v>
      </c>
      <c r="E599" t="s">
        <v>79</v>
      </c>
      <c r="H599">
        <f>IF('Раздел 9'!Z37&gt;='Раздел 9'!AA37,0,1)</f>
        <v>0</v>
      </c>
    </row>
    <row r="600" spans="1:8" ht="12.75">
      <c r="A600" s="100">
        <f t="shared" si="8"/>
        <v>609549</v>
      </c>
      <c r="B600" s="100">
        <v>9</v>
      </c>
      <c r="C600" s="100">
        <v>491</v>
      </c>
      <c r="D600" s="100">
        <v>491</v>
      </c>
      <c r="E600" t="s">
        <v>80</v>
      </c>
      <c r="H600">
        <f>IF('Раздел 9'!Z38&gt;='Раздел 9'!AA38,0,1)</f>
        <v>0</v>
      </c>
    </row>
    <row r="601" spans="1:8" ht="12.75">
      <c r="A601" s="100">
        <f t="shared" si="8"/>
        <v>609549</v>
      </c>
      <c r="B601" s="100">
        <v>9</v>
      </c>
      <c r="C601" s="100">
        <v>492</v>
      </c>
      <c r="D601" s="100">
        <v>492</v>
      </c>
      <c r="E601" t="s">
        <v>853</v>
      </c>
      <c r="H601">
        <f>IF('Раздел 9'!Z39&gt;='Раздел 9'!AA39,0,1)</f>
        <v>0</v>
      </c>
    </row>
    <row r="602" spans="1:8" ht="12.75">
      <c r="A602" s="100">
        <f t="shared" si="8"/>
        <v>609549</v>
      </c>
      <c r="B602" s="100">
        <v>9</v>
      </c>
      <c r="C602" s="100">
        <v>493</v>
      </c>
      <c r="D602" s="100">
        <v>493</v>
      </c>
      <c r="E602" t="s">
        <v>854</v>
      </c>
      <c r="H602">
        <f>IF('Раздел 9'!Z40&gt;='Раздел 9'!AA40,0,1)</f>
        <v>0</v>
      </c>
    </row>
    <row r="603" spans="1:8" ht="12.75">
      <c r="A603" s="100">
        <f t="shared" si="8"/>
        <v>609549</v>
      </c>
      <c r="B603" s="100">
        <v>9</v>
      </c>
      <c r="C603" s="100">
        <v>494</v>
      </c>
      <c r="D603" s="100">
        <v>494</v>
      </c>
      <c r="E603" t="s">
        <v>855</v>
      </c>
      <c r="H603">
        <f>IF('Раздел 9'!Z41&gt;='Раздел 9'!AA41,0,1)</f>
        <v>0</v>
      </c>
    </row>
    <row r="604" spans="1:8" ht="12.75">
      <c r="A604" s="100">
        <f t="shared" si="8"/>
        <v>609549</v>
      </c>
      <c r="B604" s="100">
        <v>9</v>
      </c>
      <c r="C604" s="100">
        <v>495</v>
      </c>
      <c r="D604" s="100">
        <v>495</v>
      </c>
      <c r="E604" t="s">
        <v>856</v>
      </c>
      <c r="H604">
        <f>IF('Раздел 9'!Z42&gt;='Раздел 9'!AA42,0,1)</f>
        <v>0</v>
      </c>
    </row>
    <row r="605" spans="1:8" ht="12.75">
      <c r="A605" s="100">
        <f t="shared" si="8"/>
        <v>609549</v>
      </c>
      <c r="B605" s="100">
        <v>9</v>
      </c>
      <c r="C605" s="100">
        <v>496</v>
      </c>
      <c r="D605" s="100">
        <v>496</v>
      </c>
      <c r="E605" t="s">
        <v>857</v>
      </c>
      <c r="H605">
        <f>IF('Раздел 9'!Z43&gt;='Раздел 9'!AA43,0,1)</f>
        <v>0</v>
      </c>
    </row>
    <row r="606" spans="1:8" ht="12.75">
      <c r="A606" s="100">
        <f t="shared" si="8"/>
        <v>609549</v>
      </c>
      <c r="B606" s="100">
        <v>9</v>
      </c>
      <c r="C606" s="100">
        <v>497</v>
      </c>
      <c r="D606" s="100">
        <v>497</v>
      </c>
      <c r="E606" t="s">
        <v>858</v>
      </c>
      <c r="H606">
        <f>IF('Раздел 9'!Z44&gt;='Раздел 9'!AA44,0,1)</f>
        <v>0</v>
      </c>
    </row>
    <row r="607" spans="1:8" ht="12.75">
      <c r="A607" s="100">
        <f t="shared" si="8"/>
        <v>609549</v>
      </c>
      <c r="B607" s="100">
        <v>9</v>
      </c>
      <c r="C607" s="100">
        <v>498</v>
      </c>
      <c r="D607" s="100">
        <v>498</v>
      </c>
      <c r="E607" t="s">
        <v>859</v>
      </c>
      <c r="H607">
        <f>IF('Раздел 9'!Z45&gt;='Раздел 9'!AA45,0,1)</f>
        <v>0</v>
      </c>
    </row>
    <row r="608" spans="1:8" ht="12.75">
      <c r="A608" s="100">
        <f t="shared" si="8"/>
        <v>609549</v>
      </c>
      <c r="B608" s="100">
        <v>9</v>
      </c>
      <c r="C608" s="100">
        <v>499</v>
      </c>
      <c r="D608" s="100">
        <v>499</v>
      </c>
      <c r="E608" t="s">
        <v>860</v>
      </c>
      <c r="H608">
        <f>IF('Раздел 9'!Z46&gt;='Раздел 9'!AA46,0,1)</f>
        <v>0</v>
      </c>
    </row>
    <row r="609" spans="1:8" ht="12.75">
      <c r="A609" s="100">
        <f t="shared" si="8"/>
        <v>609549</v>
      </c>
      <c r="B609" s="100">
        <v>9</v>
      </c>
      <c r="C609" s="100">
        <v>500</v>
      </c>
      <c r="D609" s="100">
        <v>500</v>
      </c>
      <c r="E609" t="s">
        <v>861</v>
      </c>
      <c r="H609">
        <f>IF('Раздел 9'!Z47&gt;='Раздел 9'!AA47,0,1)</f>
        <v>0</v>
      </c>
    </row>
    <row r="610" spans="1:8" ht="12.75">
      <c r="A610" s="100">
        <f t="shared" si="8"/>
        <v>609549</v>
      </c>
      <c r="B610" s="100">
        <v>9</v>
      </c>
      <c r="C610" s="100">
        <v>501</v>
      </c>
      <c r="D610" s="100">
        <v>501</v>
      </c>
      <c r="E610" t="s">
        <v>862</v>
      </c>
      <c r="H610">
        <f>IF('Раздел 9'!Z48&gt;='Раздел 9'!AA48,0,1)</f>
        <v>0</v>
      </c>
    </row>
    <row r="611" spans="1:8" ht="12.75">
      <c r="A611" s="100">
        <f t="shared" si="8"/>
        <v>609549</v>
      </c>
      <c r="B611" s="100">
        <v>9</v>
      </c>
      <c r="C611" s="100">
        <v>502</v>
      </c>
      <c r="D611" s="100">
        <v>502</v>
      </c>
      <c r="E611" t="s">
        <v>863</v>
      </c>
      <c r="H611">
        <f>IF('Раздел 9'!Z49&gt;='Раздел 9'!AA49,0,1)</f>
        <v>0</v>
      </c>
    </row>
    <row r="612" spans="1:8" ht="12.75">
      <c r="A612" s="100">
        <f t="shared" si="8"/>
        <v>609549</v>
      </c>
      <c r="B612" s="100">
        <v>9</v>
      </c>
      <c r="C612" s="100">
        <v>503</v>
      </c>
      <c r="D612" s="100">
        <v>503</v>
      </c>
      <c r="E612" t="s">
        <v>864</v>
      </c>
      <c r="H612">
        <f>IF('Раздел 9'!Z50&gt;='Раздел 9'!AA50,0,1)</f>
        <v>0</v>
      </c>
    </row>
    <row r="613" spans="1:8" ht="12.75">
      <c r="A613" s="100">
        <f t="shared" si="8"/>
        <v>609549</v>
      </c>
      <c r="B613" s="100">
        <v>9</v>
      </c>
      <c r="C613" s="100">
        <v>504</v>
      </c>
      <c r="D613" s="100">
        <v>504</v>
      </c>
      <c r="E613" t="s">
        <v>865</v>
      </c>
      <c r="H613">
        <f>IF('Раздел 9'!Z51&gt;='Раздел 9'!AA51,0,1)</f>
        <v>0</v>
      </c>
    </row>
    <row r="614" spans="1:8" ht="12.75">
      <c r="A614" s="100">
        <f t="shared" si="8"/>
        <v>609549</v>
      </c>
      <c r="B614" s="100">
        <v>9</v>
      </c>
      <c r="C614" s="100">
        <v>505</v>
      </c>
      <c r="D614" s="100">
        <v>505</v>
      </c>
      <c r="E614" t="s">
        <v>866</v>
      </c>
      <c r="H614">
        <f>IF('Раздел 9'!Z52&gt;='Раздел 9'!AA52,0,1)</f>
        <v>0</v>
      </c>
    </row>
    <row r="615" spans="1:8" ht="12.75">
      <c r="A615" s="100">
        <f t="shared" si="8"/>
        <v>609549</v>
      </c>
      <c r="B615" s="100">
        <v>9</v>
      </c>
      <c r="C615" s="100">
        <v>506</v>
      </c>
      <c r="D615" s="100">
        <v>506</v>
      </c>
      <c r="E615" t="s">
        <v>867</v>
      </c>
      <c r="H615">
        <f>IF('Раздел 9'!Z53&gt;='Раздел 9'!AA53,0,1)</f>
        <v>0</v>
      </c>
    </row>
    <row r="616" spans="1:8" ht="12.75">
      <c r="A616" s="100">
        <f t="shared" si="8"/>
        <v>609549</v>
      </c>
      <c r="B616" s="100">
        <v>9</v>
      </c>
      <c r="C616" s="100">
        <v>507</v>
      </c>
      <c r="D616" s="100">
        <v>507</v>
      </c>
      <c r="E616" t="s">
        <v>868</v>
      </c>
      <c r="H616">
        <f>IF('Раздел 9'!Z54&gt;='Раздел 9'!AA54,0,1)</f>
        <v>0</v>
      </c>
    </row>
    <row r="617" spans="1:8" ht="12.75">
      <c r="A617" s="100">
        <f t="shared" si="8"/>
        <v>609549</v>
      </c>
      <c r="B617" s="100">
        <v>9</v>
      </c>
      <c r="C617" s="100">
        <v>508</v>
      </c>
      <c r="D617" s="100">
        <v>508</v>
      </c>
      <c r="E617" t="s">
        <v>869</v>
      </c>
      <c r="H617">
        <f>IF('Раздел 9'!Z55&gt;='Раздел 9'!AA55,0,1)</f>
        <v>0</v>
      </c>
    </row>
    <row r="618" spans="1:8" ht="12.75">
      <c r="A618" s="100">
        <f t="shared" si="8"/>
        <v>609549</v>
      </c>
      <c r="B618" s="100">
        <v>9</v>
      </c>
      <c r="C618" s="100">
        <v>509</v>
      </c>
      <c r="D618" s="100">
        <v>509</v>
      </c>
      <c r="E618" t="s">
        <v>870</v>
      </c>
      <c r="H618">
        <f>IF('Раздел 9'!Z56&gt;='Раздел 9'!AA56,0,1)</f>
        <v>0</v>
      </c>
    </row>
    <row r="619" spans="1:8" ht="12.75">
      <c r="A619" s="100">
        <f t="shared" si="8"/>
        <v>609549</v>
      </c>
      <c r="B619" s="100">
        <v>9</v>
      </c>
      <c r="C619" s="100">
        <v>510</v>
      </c>
      <c r="D619" s="100">
        <v>510</v>
      </c>
      <c r="E619" t="s">
        <v>871</v>
      </c>
      <c r="H619">
        <f>IF('Раздел 9'!Z57&gt;='Раздел 9'!AA57,0,1)</f>
        <v>0</v>
      </c>
    </row>
    <row r="620" spans="1:8" ht="12.75">
      <c r="A620" s="100">
        <f t="shared" si="8"/>
        <v>609549</v>
      </c>
      <c r="B620" s="100">
        <v>9</v>
      </c>
      <c r="C620" s="100">
        <v>511</v>
      </c>
      <c r="D620" s="100">
        <v>511</v>
      </c>
      <c r="E620" t="s">
        <v>872</v>
      </c>
      <c r="H620">
        <f>IF('Раздел 9'!Z58&gt;='Раздел 9'!AA58,0,1)</f>
        <v>0</v>
      </c>
    </row>
    <row r="621" spans="1:8" ht="12.75">
      <c r="A621" s="100">
        <f t="shared" si="8"/>
        <v>609549</v>
      </c>
      <c r="B621" s="100">
        <v>9</v>
      </c>
      <c r="C621" s="100">
        <v>512</v>
      </c>
      <c r="D621" s="100">
        <v>512</v>
      </c>
      <c r="E621" t="s">
        <v>873</v>
      </c>
      <c r="H621">
        <f>IF('Раздел 9'!AB21&gt;='Раздел 9'!AC21,0,1)</f>
        <v>0</v>
      </c>
    </row>
    <row r="622" spans="1:8" ht="12.75">
      <c r="A622" s="100">
        <f t="shared" si="8"/>
        <v>609549</v>
      </c>
      <c r="B622" s="100">
        <v>9</v>
      </c>
      <c r="C622" s="100">
        <v>513</v>
      </c>
      <c r="D622" s="100">
        <v>513</v>
      </c>
      <c r="E622" t="s">
        <v>874</v>
      </c>
      <c r="H622">
        <f>IF('Раздел 9'!AB22&gt;='Раздел 9'!AC22,0,1)</f>
        <v>0</v>
      </c>
    </row>
    <row r="623" spans="1:8" ht="12.75">
      <c r="A623" s="100">
        <f t="shared" si="8"/>
        <v>609549</v>
      </c>
      <c r="B623" s="100">
        <v>9</v>
      </c>
      <c r="C623" s="100">
        <v>514</v>
      </c>
      <c r="D623" s="100">
        <v>514</v>
      </c>
      <c r="E623" t="s">
        <v>875</v>
      </c>
      <c r="H623">
        <f>IF('Раздел 9'!AB23&gt;='Раздел 9'!AC23,0,1)</f>
        <v>0</v>
      </c>
    </row>
    <row r="624" spans="1:8" ht="12.75">
      <c r="A624" s="100">
        <f t="shared" si="8"/>
        <v>609549</v>
      </c>
      <c r="B624" s="100">
        <v>9</v>
      </c>
      <c r="C624" s="100">
        <v>515</v>
      </c>
      <c r="D624" s="100">
        <v>515</v>
      </c>
      <c r="E624" t="s">
        <v>876</v>
      </c>
      <c r="H624">
        <f>IF('Раздел 9'!AB24&gt;='Раздел 9'!AC24,0,1)</f>
        <v>0</v>
      </c>
    </row>
    <row r="625" spans="1:8" ht="12.75">
      <c r="A625" s="100">
        <f t="shared" si="8"/>
        <v>609549</v>
      </c>
      <c r="B625" s="100">
        <v>9</v>
      </c>
      <c r="C625" s="100">
        <v>516</v>
      </c>
      <c r="D625" s="100">
        <v>516</v>
      </c>
      <c r="E625" t="s">
        <v>877</v>
      </c>
      <c r="H625">
        <f>IF('Раздел 9'!AB25&gt;='Раздел 9'!AC25,0,1)</f>
        <v>0</v>
      </c>
    </row>
    <row r="626" spans="1:8" ht="12.75">
      <c r="A626" s="100">
        <f t="shared" si="8"/>
        <v>609549</v>
      </c>
      <c r="B626" s="100">
        <v>9</v>
      </c>
      <c r="C626" s="100">
        <v>517</v>
      </c>
      <c r="D626" s="100">
        <v>517</v>
      </c>
      <c r="E626" t="s">
        <v>897</v>
      </c>
      <c r="H626">
        <f>IF('Раздел 9'!AB26&gt;='Раздел 9'!AC26,0,1)</f>
        <v>0</v>
      </c>
    </row>
    <row r="627" spans="1:8" ht="12.75">
      <c r="A627" s="100">
        <f t="shared" si="8"/>
        <v>609549</v>
      </c>
      <c r="B627" s="100">
        <v>9</v>
      </c>
      <c r="C627" s="100">
        <v>518</v>
      </c>
      <c r="D627" s="100">
        <v>518</v>
      </c>
      <c r="E627" t="s">
        <v>898</v>
      </c>
      <c r="H627">
        <f>IF('Раздел 9'!AB27&gt;='Раздел 9'!AC27,0,1)</f>
        <v>0</v>
      </c>
    </row>
    <row r="628" spans="1:8" ht="12.75">
      <c r="A628" s="100">
        <f t="shared" si="8"/>
        <v>609549</v>
      </c>
      <c r="B628" s="100">
        <v>9</v>
      </c>
      <c r="C628" s="100">
        <v>519</v>
      </c>
      <c r="D628" s="100">
        <v>519</v>
      </c>
      <c r="E628" t="s">
        <v>899</v>
      </c>
      <c r="H628">
        <f>IF('Раздел 9'!AB28&gt;='Раздел 9'!AC28,0,1)</f>
        <v>0</v>
      </c>
    </row>
    <row r="629" spans="1:8" ht="12.75">
      <c r="A629" s="100">
        <f t="shared" si="8"/>
        <v>609549</v>
      </c>
      <c r="B629" s="100">
        <v>9</v>
      </c>
      <c r="C629" s="100">
        <v>520</v>
      </c>
      <c r="D629" s="100">
        <v>520</v>
      </c>
      <c r="E629" t="s">
        <v>900</v>
      </c>
      <c r="H629">
        <f>IF('Раздел 9'!AB29&gt;='Раздел 9'!AC29,0,1)</f>
        <v>0</v>
      </c>
    </row>
    <row r="630" spans="1:8" ht="12.75">
      <c r="A630" s="100">
        <f t="shared" si="8"/>
        <v>609549</v>
      </c>
      <c r="B630" s="100">
        <v>9</v>
      </c>
      <c r="C630" s="100">
        <v>521</v>
      </c>
      <c r="D630" s="100">
        <v>521</v>
      </c>
      <c r="E630" t="s">
        <v>901</v>
      </c>
      <c r="H630">
        <f>IF('Раздел 9'!AB30&gt;='Раздел 9'!AC30,0,1)</f>
        <v>0</v>
      </c>
    </row>
    <row r="631" spans="1:8" ht="12.75">
      <c r="A631" s="100">
        <f t="shared" si="8"/>
        <v>609549</v>
      </c>
      <c r="B631" s="100">
        <v>9</v>
      </c>
      <c r="C631" s="100">
        <v>522</v>
      </c>
      <c r="D631" s="100">
        <v>522</v>
      </c>
      <c r="E631" t="s">
        <v>902</v>
      </c>
      <c r="H631">
        <f>IF('Раздел 9'!AB31&gt;='Раздел 9'!AC31,0,1)</f>
        <v>0</v>
      </c>
    </row>
    <row r="632" spans="1:8" ht="12.75">
      <c r="A632" s="100">
        <f t="shared" si="8"/>
        <v>609549</v>
      </c>
      <c r="B632" s="100">
        <v>9</v>
      </c>
      <c r="C632" s="100">
        <v>523</v>
      </c>
      <c r="D632" s="100">
        <v>523</v>
      </c>
      <c r="E632" t="s">
        <v>903</v>
      </c>
      <c r="H632">
        <f>IF('Раздел 9'!AB32&gt;='Раздел 9'!AC32,0,1)</f>
        <v>0</v>
      </c>
    </row>
    <row r="633" spans="1:8" ht="12.75">
      <c r="A633" s="100">
        <f t="shared" si="8"/>
        <v>609549</v>
      </c>
      <c r="B633" s="100">
        <v>9</v>
      </c>
      <c r="C633" s="100">
        <v>524</v>
      </c>
      <c r="D633" s="100">
        <v>524</v>
      </c>
      <c r="E633" t="s">
        <v>904</v>
      </c>
      <c r="H633">
        <f>IF('Раздел 9'!AB33&gt;='Раздел 9'!AC33,0,1)</f>
        <v>0</v>
      </c>
    </row>
    <row r="634" spans="1:8" ht="12.75">
      <c r="A634" s="100">
        <f t="shared" si="8"/>
        <v>609549</v>
      </c>
      <c r="B634" s="100">
        <v>9</v>
      </c>
      <c r="C634" s="100">
        <v>525</v>
      </c>
      <c r="D634" s="100">
        <v>525</v>
      </c>
      <c r="E634" t="s">
        <v>905</v>
      </c>
      <c r="H634">
        <f>IF('Раздел 9'!AB34&gt;='Раздел 9'!AC34,0,1)</f>
        <v>0</v>
      </c>
    </row>
    <row r="635" spans="1:8" ht="12.75">
      <c r="A635" s="100">
        <f t="shared" si="8"/>
        <v>609549</v>
      </c>
      <c r="B635" s="100">
        <v>9</v>
      </c>
      <c r="C635" s="100">
        <v>526</v>
      </c>
      <c r="D635" s="100">
        <v>526</v>
      </c>
      <c r="E635" t="s">
        <v>906</v>
      </c>
      <c r="H635">
        <f>IF('Раздел 9'!AB35&gt;='Раздел 9'!AC35,0,1)</f>
        <v>0</v>
      </c>
    </row>
    <row r="636" spans="1:8" ht="12.75">
      <c r="A636" s="100">
        <f t="shared" si="8"/>
        <v>609549</v>
      </c>
      <c r="B636" s="100">
        <v>9</v>
      </c>
      <c r="C636" s="100">
        <v>527</v>
      </c>
      <c r="D636" s="100">
        <v>527</v>
      </c>
      <c r="E636" t="s">
        <v>907</v>
      </c>
      <c r="H636">
        <f>IF('Раздел 9'!AB36&gt;='Раздел 9'!AC36,0,1)</f>
        <v>0</v>
      </c>
    </row>
    <row r="637" spans="1:8" ht="12.75">
      <c r="A637" s="100">
        <f t="shared" si="8"/>
        <v>609549</v>
      </c>
      <c r="B637" s="100">
        <v>9</v>
      </c>
      <c r="C637" s="100">
        <v>528</v>
      </c>
      <c r="D637" s="100">
        <v>528</v>
      </c>
      <c r="E637" t="s">
        <v>908</v>
      </c>
      <c r="H637">
        <f>IF('Раздел 9'!AB37&gt;='Раздел 9'!AC37,0,1)</f>
        <v>0</v>
      </c>
    </row>
    <row r="638" spans="1:8" ht="12.75">
      <c r="A638" s="100">
        <f t="shared" si="8"/>
        <v>609549</v>
      </c>
      <c r="B638" s="100">
        <v>9</v>
      </c>
      <c r="C638" s="100">
        <v>529</v>
      </c>
      <c r="D638" s="100">
        <v>529</v>
      </c>
      <c r="E638" t="s">
        <v>909</v>
      </c>
      <c r="H638">
        <f>IF('Раздел 9'!AB38&gt;='Раздел 9'!AC38,0,1)</f>
        <v>0</v>
      </c>
    </row>
    <row r="639" spans="1:8" ht="12.75">
      <c r="A639" s="100">
        <f t="shared" si="8"/>
        <v>609549</v>
      </c>
      <c r="B639" s="100">
        <v>9</v>
      </c>
      <c r="C639" s="100">
        <v>530</v>
      </c>
      <c r="D639" s="100">
        <v>530</v>
      </c>
      <c r="E639" t="s">
        <v>478</v>
      </c>
      <c r="H639">
        <f>IF('Раздел 9'!AB39&gt;='Раздел 9'!AC39,0,1)</f>
        <v>0</v>
      </c>
    </row>
    <row r="640" spans="1:8" ht="12.75">
      <c r="A640" s="100">
        <f aca="true" t="shared" si="9" ref="A640:A703">P_3</f>
        <v>609549</v>
      </c>
      <c r="B640" s="100">
        <v>9</v>
      </c>
      <c r="C640" s="100">
        <v>531</v>
      </c>
      <c r="D640" s="100">
        <v>531</v>
      </c>
      <c r="E640" t="s">
        <v>479</v>
      </c>
      <c r="H640">
        <f>IF('Раздел 9'!AB40&gt;='Раздел 9'!AC40,0,1)</f>
        <v>0</v>
      </c>
    </row>
    <row r="641" spans="1:8" ht="12.75">
      <c r="A641" s="100">
        <f t="shared" si="9"/>
        <v>609549</v>
      </c>
      <c r="B641" s="100">
        <v>9</v>
      </c>
      <c r="C641" s="100">
        <v>532</v>
      </c>
      <c r="D641" s="100">
        <v>532</v>
      </c>
      <c r="E641" t="s">
        <v>480</v>
      </c>
      <c r="H641">
        <f>IF('Раздел 9'!AB41&gt;='Раздел 9'!AC41,0,1)</f>
        <v>0</v>
      </c>
    </row>
    <row r="642" spans="1:8" ht="12.75">
      <c r="A642" s="100">
        <f t="shared" si="9"/>
        <v>609549</v>
      </c>
      <c r="B642" s="100">
        <v>9</v>
      </c>
      <c r="C642" s="100">
        <v>533</v>
      </c>
      <c r="D642" s="100">
        <v>533</v>
      </c>
      <c r="E642" t="s">
        <v>481</v>
      </c>
      <c r="H642">
        <f>IF('Раздел 9'!AB42&gt;='Раздел 9'!AC42,0,1)</f>
        <v>0</v>
      </c>
    </row>
    <row r="643" spans="1:8" ht="12.75">
      <c r="A643" s="100">
        <f t="shared" si="9"/>
        <v>609549</v>
      </c>
      <c r="B643" s="100">
        <v>9</v>
      </c>
      <c r="C643" s="100">
        <v>534</v>
      </c>
      <c r="D643" s="100">
        <v>534</v>
      </c>
      <c r="E643" t="s">
        <v>482</v>
      </c>
      <c r="H643">
        <f>IF('Раздел 9'!AB43&gt;='Раздел 9'!AC43,0,1)</f>
        <v>0</v>
      </c>
    </row>
    <row r="644" spans="1:8" ht="12.75">
      <c r="A644" s="100">
        <f t="shared" si="9"/>
        <v>609549</v>
      </c>
      <c r="B644" s="100">
        <v>9</v>
      </c>
      <c r="C644" s="100">
        <v>535</v>
      </c>
      <c r="D644" s="100">
        <v>535</v>
      </c>
      <c r="E644" t="s">
        <v>483</v>
      </c>
      <c r="H644">
        <f>IF('Раздел 9'!AB44&gt;='Раздел 9'!AC44,0,1)</f>
        <v>0</v>
      </c>
    </row>
    <row r="645" spans="1:8" ht="12.75">
      <c r="A645" s="100">
        <f t="shared" si="9"/>
        <v>609549</v>
      </c>
      <c r="B645" s="100">
        <v>9</v>
      </c>
      <c r="C645" s="100">
        <v>536</v>
      </c>
      <c r="D645" s="100">
        <v>536</v>
      </c>
      <c r="E645" t="s">
        <v>484</v>
      </c>
      <c r="H645">
        <f>IF('Раздел 9'!AB45&gt;='Раздел 9'!AC45,0,1)</f>
        <v>0</v>
      </c>
    </row>
    <row r="646" spans="1:8" ht="12.75">
      <c r="A646" s="100">
        <f t="shared" si="9"/>
        <v>609549</v>
      </c>
      <c r="B646" s="100">
        <v>9</v>
      </c>
      <c r="C646" s="100">
        <v>537</v>
      </c>
      <c r="D646" s="100">
        <v>537</v>
      </c>
      <c r="E646" t="s">
        <v>485</v>
      </c>
      <c r="H646">
        <f>IF('Раздел 9'!AB46&gt;='Раздел 9'!AC46,0,1)</f>
        <v>0</v>
      </c>
    </row>
    <row r="647" spans="1:8" ht="12.75">
      <c r="A647" s="100">
        <f t="shared" si="9"/>
        <v>609549</v>
      </c>
      <c r="B647" s="100">
        <v>9</v>
      </c>
      <c r="C647" s="100">
        <v>538</v>
      </c>
      <c r="D647" s="100">
        <v>538</v>
      </c>
      <c r="E647" t="s">
        <v>486</v>
      </c>
      <c r="H647">
        <f>IF('Раздел 9'!AB47&gt;='Раздел 9'!AC47,0,1)</f>
        <v>0</v>
      </c>
    </row>
    <row r="648" spans="1:8" ht="12.75">
      <c r="A648" s="100">
        <f t="shared" si="9"/>
        <v>609549</v>
      </c>
      <c r="B648" s="100">
        <v>9</v>
      </c>
      <c r="C648" s="100">
        <v>539</v>
      </c>
      <c r="D648" s="100">
        <v>539</v>
      </c>
      <c r="E648" t="s">
        <v>487</v>
      </c>
      <c r="H648">
        <f>IF('Раздел 9'!AB48&gt;='Раздел 9'!AC48,0,1)</f>
        <v>0</v>
      </c>
    </row>
    <row r="649" spans="1:8" ht="12.75">
      <c r="A649" s="100">
        <f t="shared" si="9"/>
        <v>609549</v>
      </c>
      <c r="B649" s="100">
        <v>9</v>
      </c>
      <c r="C649" s="100">
        <v>540</v>
      </c>
      <c r="D649" s="100">
        <v>540</v>
      </c>
      <c r="E649" t="s">
        <v>488</v>
      </c>
      <c r="H649">
        <f>IF('Раздел 9'!AB49&gt;='Раздел 9'!AC49,0,1)</f>
        <v>0</v>
      </c>
    </row>
    <row r="650" spans="1:8" ht="12.75">
      <c r="A650" s="100">
        <f t="shared" si="9"/>
        <v>609549</v>
      </c>
      <c r="B650" s="100">
        <v>9</v>
      </c>
      <c r="C650" s="100">
        <v>541</v>
      </c>
      <c r="D650" s="100">
        <v>541</v>
      </c>
      <c r="E650" t="s">
        <v>489</v>
      </c>
      <c r="H650">
        <f>IF('Раздел 9'!AB50&gt;='Раздел 9'!AC50,0,1)</f>
        <v>0</v>
      </c>
    </row>
    <row r="651" spans="1:8" ht="12.75">
      <c r="A651" s="100">
        <f t="shared" si="9"/>
        <v>609549</v>
      </c>
      <c r="B651" s="100">
        <v>9</v>
      </c>
      <c r="C651" s="100">
        <v>542</v>
      </c>
      <c r="D651" s="100">
        <v>542</v>
      </c>
      <c r="E651" t="s">
        <v>490</v>
      </c>
      <c r="H651">
        <f>IF('Раздел 9'!AB51&gt;='Раздел 9'!AC51,0,1)</f>
        <v>0</v>
      </c>
    </row>
    <row r="652" spans="1:8" ht="12.75">
      <c r="A652" s="100">
        <f t="shared" si="9"/>
        <v>609549</v>
      </c>
      <c r="B652" s="100">
        <v>9</v>
      </c>
      <c r="C652" s="100">
        <v>543</v>
      </c>
      <c r="D652" s="100">
        <v>543</v>
      </c>
      <c r="E652" t="s">
        <v>491</v>
      </c>
      <c r="H652">
        <f>IF('Раздел 9'!AB52&gt;='Раздел 9'!AC52,0,1)</f>
        <v>0</v>
      </c>
    </row>
    <row r="653" spans="1:8" ht="12.75">
      <c r="A653" s="100">
        <f t="shared" si="9"/>
        <v>609549</v>
      </c>
      <c r="B653" s="100">
        <v>9</v>
      </c>
      <c r="C653" s="100">
        <v>544</v>
      </c>
      <c r="D653" s="100">
        <v>544</v>
      </c>
      <c r="E653" t="s">
        <v>492</v>
      </c>
      <c r="H653">
        <f>IF('Раздел 9'!AB53&gt;='Раздел 9'!AC53,0,1)</f>
        <v>0</v>
      </c>
    </row>
    <row r="654" spans="1:8" ht="12.75">
      <c r="A654" s="100">
        <f t="shared" si="9"/>
        <v>609549</v>
      </c>
      <c r="B654" s="100">
        <v>9</v>
      </c>
      <c r="C654" s="100">
        <v>545</v>
      </c>
      <c r="D654" s="100">
        <v>545</v>
      </c>
      <c r="E654" t="s">
        <v>493</v>
      </c>
      <c r="H654">
        <f>IF('Раздел 9'!AB54&gt;='Раздел 9'!AC54,0,1)</f>
        <v>0</v>
      </c>
    </row>
    <row r="655" spans="1:8" ht="12.75">
      <c r="A655" s="100">
        <f t="shared" si="9"/>
        <v>609549</v>
      </c>
      <c r="B655" s="100">
        <v>9</v>
      </c>
      <c r="C655" s="100">
        <v>546</v>
      </c>
      <c r="D655" s="100">
        <v>546</v>
      </c>
      <c r="E655" t="s">
        <v>494</v>
      </c>
      <c r="H655">
        <f>IF('Раздел 9'!AB55&gt;='Раздел 9'!AC55,0,1)</f>
        <v>0</v>
      </c>
    </row>
    <row r="656" spans="1:8" ht="12.75">
      <c r="A656" s="100">
        <f t="shared" si="9"/>
        <v>609549</v>
      </c>
      <c r="B656" s="100">
        <v>9</v>
      </c>
      <c r="C656" s="100">
        <v>547</v>
      </c>
      <c r="D656" s="100">
        <v>547</v>
      </c>
      <c r="E656" t="s">
        <v>495</v>
      </c>
      <c r="H656">
        <f>IF('Раздел 9'!AB56&gt;='Раздел 9'!AC56,0,1)</f>
        <v>0</v>
      </c>
    </row>
    <row r="657" spans="1:8" ht="12.75">
      <c r="A657" s="100">
        <f t="shared" si="9"/>
        <v>609549</v>
      </c>
      <c r="B657" s="100">
        <v>9</v>
      </c>
      <c r="C657" s="100">
        <v>548</v>
      </c>
      <c r="D657" s="100">
        <v>548</v>
      </c>
      <c r="E657" t="s">
        <v>496</v>
      </c>
      <c r="H657">
        <f>IF('Раздел 9'!AB57&gt;='Раздел 9'!AC57,0,1)</f>
        <v>0</v>
      </c>
    </row>
    <row r="658" spans="1:8" ht="12.75">
      <c r="A658" s="100">
        <f t="shared" si="9"/>
        <v>609549</v>
      </c>
      <c r="B658" s="100">
        <v>9</v>
      </c>
      <c r="C658" s="100">
        <v>549</v>
      </c>
      <c r="D658" s="100">
        <v>549</v>
      </c>
      <c r="E658" t="s">
        <v>497</v>
      </c>
      <c r="H658">
        <f>IF('Раздел 9'!AB58&gt;='Раздел 9'!AC58,0,1)</f>
        <v>0</v>
      </c>
    </row>
    <row r="659" spans="1:8" ht="12.75">
      <c r="A659" s="100">
        <f t="shared" si="9"/>
        <v>609549</v>
      </c>
      <c r="B659" s="100">
        <v>9</v>
      </c>
      <c r="C659" s="100">
        <v>550</v>
      </c>
      <c r="D659" s="100">
        <v>550</v>
      </c>
      <c r="E659" t="s">
        <v>498</v>
      </c>
      <c r="H659">
        <f>IF('Раздел 9'!AD21&gt;='Раздел 9'!AE21,0,1)</f>
        <v>0</v>
      </c>
    </row>
    <row r="660" spans="1:8" ht="12.75">
      <c r="A660" s="100">
        <f t="shared" si="9"/>
        <v>609549</v>
      </c>
      <c r="B660" s="100">
        <v>9</v>
      </c>
      <c r="C660" s="100">
        <v>551</v>
      </c>
      <c r="D660" s="100">
        <v>551</v>
      </c>
      <c r="E660" t="s">
        <v>499</v>
      </c>
      <c r="H660">
        <f>IF('Раздел 9'!AD22&gt;='Раздел 9'!AE22,0,1)</f>
        <v>0</v>
      </c>
    </row>
    <row r="661" spans="1:8" ht="12.75">
      <c r="A661" s="100">
        <f t="shared" si="9"/>
        <v>609549</v>
      </c>
      <c r="B661" s="100">
        <v>9</v>
      </c>
      <c r="C661" s="100">
        <v>552</v>
      </c>
      <c r="D661" s="100">
        <v>552</v>
      </c>
      <c r="E661" t="s">
        <v>500</v>
      </c>
      <c r="H661">
        <f>IF('Раздел 9'!AD23&gt;='Раздел 9'!AE23,0,1)</f>
        <v>0</v>
      </c>
    </row>
    <row r="662" spans="1:8" ht="12.75">
      <c r="A662" s="100">
        <f t="shared" si="9"/>
        <v>609549</v>
      </c>
      <c r="B662" s="100">
        <v>9</v>
      </c>
      <c r="C662" s="100">
        <v>553</v>
      </c>
      <c r="D662" s="100">
        <v>553</v>
      </c>
      <c r="E662" t="s">
        <v>501</v>
      </c>
      <c r="H662">
        <f>IF('Раздел 9'!AD24&gt;='Раздел 9'!AE24,0,1)</f>
        <v>0</v>
      </c>
    </row>
    <row r="663" spans="1:8" ht="12.75">
      <c r="A663" s="100">
        <f t="shared" si="9"/>
        <v>609549</v>
      </c>
      <c r="B663" s="100">
        <v>9</v>
      </c>
      <c r="C663" s="100">
        <v>554</v>
      </c>
      <c r="D663" s="100">
        <v>554</v>
      </c>
      <c r="E663" t="s">
        <v>572</v>
      </c>
      <c r="H663">
        <f>IF('Раздел 9'!AD25&gt;='Раздел 9'!AE25,0,1)</f>
        <v>0</v>
      </c>
    </row>
    <row r="664" spans="1:8" ht="12.75">
      <c r="A664" s="100">
        <f t="shared" si="9"/>
        <v>609549</v>
      </c>
      <c r="B664" s="100">
        <v>9</v>
      </c>
      <c r="C664" s="100">
        <v>555</v>
      </c>
      <c r="D664" s="100">
        <v>555</v>
      </c>
      <c r="E664" t="s">
        <v>573</v>
      </c>
      <c r="H664">
        <f>IF('Раздел 9'!AD26&gt;='Раздел 9'!AE26,0,1)</f>
        <v>0</v>
      </c>
    </row>
    <row r="665" spans="1:8" ht="12.75">
      <c r="A665" s="100">
        <f t="shared" si="9"/>
        <v>609549</v>
      </c>
      <c r="B665" s="100">
        <v>9</v>
      </c>
      <c r="C665" s="100">
        <v>556</v>
      </c>
      <c r="D665" s="100">
        <v>556</v>
      </c>
      <c r="E665" t="s">
        <v>574</v>
      </c>
      <c r="H665">
        <f>IF('Раздел 9'!AD27&gt;='Раздел 9'!AE27,0,1)</f>
        <v>0</v>
      </c>
    </row>
    <row r="666" spans="1:8" ht="12.75">
      <c r="A666" s="100">
        <f t="shared" si="9"/>
        <v>609549</v>
      </c>
      <c r="B666" s="100">
        <v>9</v>
      </c>
      <c r="C666" s="100">
        <v>557</v>
      </c>
      <c r="D666" s="100">
        <v>557</v>
      </c>
      <c r="E666" t="s">
        <v>575</v>
      </c>
      <c r="H666">
        <f>IF('Раздел 9'!AD28&gt;='Раздел 9'!AE28,0,1)</f>
        <v>0</v>
      </c>
    </row>
    <row r="667" spans="1:8" ht="12.75">
      <c r="A667" s="100">
        <f t="shared" si="9"/>
        <v>609549</v>
      </c>
      <c r="B667" s="100">
        <v>9</v>
      </c>
      <c r="C667" s="100">
        <v>558</v>
      </c>
      <c r="D667" s="100">
        <v>558</v>
      </c>
      <c r="E667" t="s">
        <v>576</v>
      </c>
      <c r="H667">
        <f>IF('Раздел 9'!AD29&gt;='Раздел 9'!AE29,0,1)</f>
        <v>0</v>
      </c>
    </row>
    <row r="668" spans="1:8" ht="12.75">
      <c r="A668" s="100">
        <f t="shared" si="9"/>
        <v>609549</v>
      </c>
      <c r="B668" s="100">
        <v>9</v>
      </c>
      <c r="C668" s="100">
        <v>559</v>
      </c>
      <c r="D668" s="100">
        <v>559</v>
      </c>
      <c r="E668" t="s">
        <v>577</v>
      </c>
      <c r="H668">
        <f>IF('Раздел 9'!AD30&gt;='Раздел 9'!AE30,0,1)</f>
        <v>0</v>
      </c>
    </row>
    <row r="669" spans="1:8" ht="12.75">
      <c r="A669" s="100">
        <f t="shared" si="9"/>
        <v>609549</v>
      </c>
      <c r="B669" s="100">
        <v>9</v>
      </c>
      <c r="C669" s="100">
        <v>560</v>
      </c>
      <c r="D669" s="100">
        <v>560</v>
      </c>
      <c r="E669" t="s">
        <v>578</v>
      </c>
      <c r="H669">
        <f>IF('Раздел 9'!AD31&gt;='Раздел 9'!AE31,0,1)</f>
        <v>0</v>
      </c>
    </row>
    <row r="670" spans="1:8" ht="12.75">
      <c r="A670" s="100">
        <f t="shared" si="9"/>
        <v>609549</v>
      </c>
      <c r="B670" s="100">
        <v>9</v>
      </c>
      <c r="C670" s="100">
        <v>561</v>
      </c>
      <c r="D670" s="100">
        <v>561</v>
      </c>
      <c r="E670" t="s">
        <v>579</v>
      </c>
      <c r="H670">
        <f>IF('Раздел 9'!AD32&gt;='Раздел 9'!AE32,0,1)</f>
        <v>0</v>
      </c>
    </row>
    <row r="671" spans="1:8" ht="12.75">
      <c r="A671" s="100">
        <f t="shared" si="9"/>
        <v>609549</v>
      </c>
      <c r="B671" s="100">
        <v>9</v>
      </c>
      <c r="C671" s="100">
        <v>562</v>
      </c>
      <c r="D671" s="100">
        <v>562</v>
      </c>
      <c r="E671" t="s">
        <v>580</v>
      </c>
      <c r="H671">
        <f>IF('Раздел 9'!AD33&gt;='Раздел 9'!AE33,0,1)</f>
        <v>0</v>
      </c>
    </row>
    <row r="672" spans="1:8" ht="12.75">
      <c r="A672" s="100">
        <f t="shared" si="9"/>
        <v>609549</v>
      </c>
      <c r="B672" s="100">
        <v>9</v>
      </c>
      <c r="C672" s="100">
        <v>563</v>
      </c>
      <c r="D672" s="100">
        <v>563</v>
      </c>
      <c r="E672" t="s">
        <v>948</v>
      </c>
      <c r="H672">
        <f>IF('Раздел 9'!AD34&gt;='Раздел 9'!AE34,0,1)</f>
        <v>0</v>
      </c>
    </row>
    <row r="673" spans="1:8" ht="12.75">
      <c r="A673" s="100">
        <f t="shared" si="9"/>
        <v>609549</v>
      </c>
      <c r="B673" s="100">
        <v>9</v>
      </c>
      <c r="C673" s="100">
        <v>564</v>
      </c>
      <c r="D673" s="100">
        <v>564</v>
      </c>
      <c r="E673" t="s">
        <v>949</v>
      </c>
      <c r="H673">
        <f>IF('Раздел 9'!AD35&gt;='Раздел 9'!AE35,0,1)</f>
        <v>0</v>
      </c>
    </row>
    <row r="674" spans="1:8" ht="12.75">
      <c r="A674" s="100">
        <f t="shared" si="9"/>
        <v>609549</v>
      </c>
      <c r="B674" s="100">
        <v>9</v>
      </c>
      <c r="C674" s="100">
        <v>565</v>
      </c>
      <c r="D674" s="100">
        <v>565</v>
      </c>
      <c r="E674" t="s">
        <v>950</v>
      </c>
      <c r="H674">
        <f>IF('Раздел 9'!AD36&gt;='Раздел 9'!AE36,0,1)</f>
        <v>0</v>
      </c>
    </row>
    <row r="675" spans="1:8" ht="12.75">
      <c r="A675" s="100">
        <f t="shared" si="9"/>
        <v>609549</v>
      </c>
      <c r="B675" s="100">
        <v>9</v>
      </c>
      <c r="C675" s="100">
        <v>566</v>
      </c>
      <c r="D675" s="100">
        <v>566</v>
      </c>
      <c r="E675" t="s">
        <v>951</v>
      </c>
      <c r="H675">
        <f>IF('Раздел 9'!AD37&gt;='Раздел 9'!AE37,0,1)</f>
        <v>0</v>
      </c>
    </row>
    <row r="676" spans="1:8" ht="12.75">
      <c r="A676" s="100">
        <f t="shared" si="9"/>
        <v>609549</v>
      </c>
      <c r="B676" s="100">
        <v>9</v>
      </c>
      <c r="C676" s="100">
        <v>567</v>
      </c>
      <c r="D676" s="100">
        <v>567</v>
      </c>
      <c r="E676" t="s">
        <v>952</v>
      </c>
      <c r="H676">
        <f>IF('Раздел 9'!AD38&gt;='Раздел 9'!AE38,0,1)</f>
        <v>0</v>
      </c>
    </row>
    <row r="677" spans="1:8" ht="12.75">
      <c r="A677" s="100">
        <f t="shared" si="9"/>
        <v>609549</v>
      </c>
      <c r="B677" s="100">
        <v>9</v>
      </c>
      <c r="C677" s="100">
        <v>568</v>
      </c>
      <c r="D677" s="100">
        <v>568</v>
      </c>
      <c r="E677" t="s">
        <v>953</v>
      </c>
      <c r="H677">
        <f>IF('Раздел 9'!AD39&gt;='Раздел 9'!AE39,0,1)</f>
        <v>0</v>
      </c>
    </row>
    <row r="678" spans="1:8" ht="12.75">
      <c r="A678" s="100">
        <f t="shared" si="9"/>
        <v>609549</v>
      </c>
      <c r="B678" s="100">
        <v>9</v>
      </c>
      <c r="C678" s="100">
        <v>569</v>
      </c>
      <c r="D678" s="100">
        <v>569</v>
      </c>
      <c r="E678" t="s">
        <v>954</v>
      </c>
      <c r="H678">
        <f>IF('Раздел 9'!AD40&gt;='Раздел 9'!AE40,0,1)</f>
        <v>0</v>
      </c>
    </row>
    <row r="679" spans="1:8" ht="12.75">
      <c r="A679" s="100">
        <f t="shared" si="9"/>
        <v>609549</v>
      </c>
      <c r="B679" s="100">
        <v>9</v>
      </c>
      <c r="C679" s="100">
        <v>570</v>
      </c>
      <c r="D679" s="100">
        <v>570</v>
      </c>
      <c r="E679" t="s">
        <v>955</v>
      </c>
      <c r="H679">
        <f>IF('Раздел 9'!AD41&gt;='Раздел 9'!AE41,0,1)</f>
        <v>0</v>
      </c>
    </row>
    <row r="680" spans="1:8" ht="12.75">
      <c r="A680" s="100">
        <f t="shared" si="9"/>
        <v>609549</v>
      </c>
      <c r="B680" s="100">
        <v>9</v>
      </c>
      <c r="C680" s="100">
        <v>571</v>
      </c>
      <c r="D680" s="100">
        <v>571</v>
      </c>
      <c r="E680" t="s">
        <v>956</v>
      </c>
      <c r="H680">
        <f>IF('Раздел 9'!AD42&gt;='Раздел 9'!AE42,0,1)</f>
        <v>0</v>
      </c>
    </row>
    <row r="681" spans="1:8" ht="12.75">
      <c r="A681" s="100">
        <f t="shared" si="9"/>
        <v>609549</v>
      </c>
      <c r="B681" s="100">
        <v>9</v>
      </c>
      <c r="C681" s="100">
        <v>572</v>
      </c>
      <c r="D681" s="100">
        <v>572</v>
      </c>
      <c r="E681" t="s">
        <v>957</v>
      </c>
      <c r="H681">
        <f>IF('Раздел 9'!AD43&gt;='Раздел 9'!AE43,0,1)</f>
        <v>0</v>
      </c>
    </row>
    <row r="682" spans="1:8" ht="12.75">
      <c r="A682" s="100">
        <f t="shared" si="9"/>
        <v>609549</v>
      </c>
      <c r="B682" s="100">
        <v>9</v>
      </c>
      <c r="C682" s="100">
        <v>573</v>
      </c>
      <c r="D682" s="100">
        <v>573</v>
      </c>
      <c r="E682" t="s">
        <v>958</v>
      </c>
      <c r="H682">
        <f>IF('Раздел 9'!AD44&gt;='Раздел 9'!AE44,0,1)</f>
        <v>0</v>
      </c>
    </row>
    <row r="683" spans="1:8" ht="12.75">
      <c r="A683" s="100">
        <f t="shared" si="9"/>
        <v>609549</v>
      </c>
      <c r="B683" s="100">
        <v>9</v>
      </c>
      <c r="C683" s="100">
        <v>574</v>
      </c>
      <c r="D683" s="100">
        <v>574</v>
      </c>
      <c r="E683" t="s">
        <v>959</v>
      </c>
      <c r="H683">
        <f>IF('Раздел 9'!AD45&gt;='Раздел 9'!AE45,0,1)</f>
        <v>0</v>
      </c>
    </row>
    <row r="684" spans="1:8" ht="12.75">
      <c r="A684" s="100">
        <f t="shared" si="9"/>
        <v>609549</v>
      </c>
      <c r="B684" s="100">
        <v>9</v>
      </c>
      <c r="C684" s="100">
        <v>575</v>
      </c>
      <c r="D684" s="100">
        <v>575</v>
      </c>
      <c r="E684" t="s">
        <v>960</v>
      </c>
      <c r="H684">
        <f>IF('Раздел 9'!AD46&gt;='Раздел 9'!AE46,0,1)</f>
        <v>0</v>
      </c>
    </row>
    <row r="685" spans="1:8" ht="12.75">
      <c r="A685" s="100">
        <f t="shared" si="9"/>
        <v>609549</v>
      </c>
      <c r="B685" s="100">
        <v>9</v>
      </c>
      <c r="C685" s="100">
        <v>576</v>
      </c>
      <c r="D685" s="100">
        <v>576</v>
      </c>
      <c r="E685" t="s">
        <v>961</v>
      </c>
      <c r="H685">
        <f>IF('Раздел 9'!AD47&gt;='Раздел 9'!AE47,0,1)</f>
        <v>0</v>
      </c>
    </row>
    <row r="686" spans="1:8" ht="12.75">
      <c r="A686" s="100">
        <f t="shared" si="9"/>
        <v>609549</v>
      </c>
      <c r="B686" s="100">
        <v>9</v>
      </c>
      <c r="C686" s="100">
        <v>577</v>
      </c>
      <c r="D686" s="100">
        <v>577</v>
      </c>
      <c r="E686" t="s">
        <v>962</v>
      </c>
      <c r="H686">
        <f>IF('Раздел 9'!AD48&gt;='Раздел 9'!AE48,0,1)</f>
        <v>0</v>
      </c>
    </row>
    <row r="687" spans="1:8" ht="12.75">
      <c r="A687" s="100">
        <f t="shared" si="9"/>
        <v>609549</v>
      </c>
      <c r="B687" s="100">
        <v>9</v>
      </c>
      <c r="C687" s="100">
        <v>578</v>
      </c>
      <c r="D687" s="100">
        <v>578</v>
      </c>
      <c r="E687" t="s">
        <v>963</v>
      </c>
      <c r="H687">
        <f>IF('Раздел 9'!AD49&gt;='Раздел 9'!AE49,0,1)</f>
        <v>0</v>
      </c>
    </row>
    <row r="688" spans="1:8" ht="12.75">
      <c r="A688" s="100">
        <f t="shared" si="9"/>
        <v>609549</v>
      </c>
      <c r="B688" s="100">
        <v>9</v>
      </c>
      <c r="C688" s="100">
        <v>579</v>
      </c>
      <c r="D688" s="100">
        <v>579</v>
      </c>
      <c r="E688" t="s">
        <v>964</v>
      </c>
      <c r="H688">
        <f>IF('Раздел 9'!AD50&gt;='Раздел 9'!AE50,0,1)</f>
        <v>0</v>
      </c>
    </row>
    <row r="689" spans="1:8" ht="12.75">
      <c r="A689" s="100">
        <f t="shared" si="9"/>
        <v>609549</v>
      </c>
      <c r="B689" s="100">
        <v>9</v>
      </c>
      <c r="C689" s="100">
        <v>580</v>
      </c>
      <c r="D689" s="100">
        <v>580</v>
      </c>
      <c r="E689" t="s">
        <v>965</v>
      </c>
      <c r="H689">
        <f>IF('Раздел 9'!AD51&gt;='Раздел 9'!AE51,0,1)</f>
        <v>0</v>
      </c>
    </row>
    <row r="690" spans="1:8" ht="12.75">
      <c r="A690" s="100">
        <f t="shared" si="9"/>
        <v>609549</v>
      </c>
      <c r="B690" s="100">
        <v>9</v>
      </c>
      <c r="C690" s="100">
        <v>581</v>
      </c>
      <c r="D690" s="100">
        <v>581</v>
      </c>
      <c r="E690" t="s">
        <v>1298</v>
      </c>
      <c r="H690">
        <f>IF('Раздел 9'!AD52&gt;='Раздел 9'!AE52,0,1)</f>
        <v>0</v>
      </c>
    </row>
    <row r="691" spans="1:8" ht="12.75">
      <c r="A691" s="100">
        <f t="shared" si="9"/>
        <v>609549</v>
      </c>
      <c r="B691" s="100">
        <v>9</v>
      </c>
      <c r="C691" s="100">
        <v>582</v>
      </c>
      <c r="D691" s="100">
        <v>582</v>
      </c>
      <c r="E691" t="s">
        <v>1299</v>
      </c>
      <c r="H691">
        <f>IF('Раздел 9'!AD53&gt;='Раздел 9'!AE53,0,1)</f>
        <v>0</v>
      </c>
    </row>
    <row r="692" spans="1:8" ht="12.75">
      <c r="A692" s="100">
        <f t="shared" si="9"/>
        <v>609549</v>
      </c>
      <c r="B692" s="100">
        <v>9</v>
      </c>
      <c r="C692" s="100">
        <v>583</v>
      </c>
      <c r="D692" s="100">
        <v>583</v>
      </c>
      <c r="E692" t="s">
        <v>1300</v>
      </c>
      <c r="H692">
        <f>IF('Раздел 9'!AD54&gt;='Раздел 9'!AE54,0,1)</f>
        <v>0</v>
      </c>
    </row>
    <row r="693" spans="1:8" ht="12.75">
      <c r="A693" s="100">
        <f t="shared" si="9"/>
        <v>609549</v>
      </c>
      <c r="B693" s="100">
        <v>9</v>
      </c>
      <c r="C693" s="100">
        <v>584</v>
      </c>
      <c r="D693" s="100">
        <v>584</v>
      </c>
      <c r="E693" t="s">
        <v>1301</v>
      </c>
      <c r="H693">
        <f>IF('Раздел 9'!AD55&gt;='Раздел 9'!AE55,0,1)</f>
        <v>0</v>
      </c>
    </row>
    <row r="694" spans="1:8" ht="12.75">
      <c r="A694" s="100">
        <f t="shared" si="9"/>
        <v>609549</v>
      </c>
      <c r="B694" s="100">
        <v>9</v>
      </c>
      <c r="C694" s="100">
        <v>585</v>
      </c>
      <c r="D694" s="100">
        <v>585</v>
      </c>
      <c r="E694" t="s">
        <v>1302</v>
      </c>
      <c r="H694">
        <f>IF('Раздел 9'!AD56&gt;='Раздел 9'!AE56,0,1)</f>
        <v>0</v>
      </c>
    </row>
    <row r="695" spans="1:8" ht="12.75">
      <c r="A695" s="100">
        <f t="shared" si="9"/>
        <v>609549</v>
      </c>
      <c r="B695" s="100">
        <v>9</v>
      </c>
      <c r="C695" s="100">
        <v>586</v>
      </c>
      <c r="D695" s="100">
        <v>586</v>
      </c>
      <c r="E695" t="s">
        <v>1303</v>
      </c>
      <c r="H695">
        <f>IF('Раздел 9'!AD57&gt;='Раздел 9'!AE57,0,1)</f>
        <v>0</v>
      </c>
    </row>
    <row r="696" spans="1:8" ht="12.75">
      <c r="A696" s="100">
        <f t="shared" si="9"/>
        <v>609549</v>
      </c>
      <c r="B696" s="100">
        <v>9</v>
      </c>
      <c r="C696" s="100">
        <v>587</v>
      </c>
      <c r="D696" s="100">
        <v>587</v>
      </c>
      <c r="E696" t="s">
        <v>1304</v>
      </c>
      <c r="H696">
        <f>IF('Раздел 9'!AD58&gt;='Раздел 9'!AE58,0,1)</f>
        <v>0</v>
      </c>
    </row>
    <row r="697" spans="1:8" ht="12.75">
      <c r="A697" s="100">
        <f t="shared" si="9"/>
        <v>609549</v>
      </c>
      <c r="B697" s="100">
        <v>9</v>
      </c>
      <c r="C697" s="100">
        <v>588</v>
      </c>
      <c r="D697" s="100">
        <v>588</v>
      </c>
      <c r="E697" t="s">
        <v>1305</v>
      </c>
      <c r="H697">
        <f>IF('Раздел 9'!AP21&gt;='Раздел 9'!AQ21,0,1)</f>
        <v>0</v>
      </c>
    </row>
    <row r="698" spans="1:8" ht="12.75">
      <c r="A698" s="100">
        <f t="shared" si="9"/>
        <v>609549</v>
      </c>
      <c r="B698" s="100">
        <v>9</v>
      </c>
      <c r="C698" s="100">
        <v>589</v>
      </c>
      <c r="D698" s="100">
        <v>589</v>
      </c>
      <c r="E698" t="s">
        <v>1306</v>
      </c>
      <c r="H698">
        <f>IF('Раздел 9'!AP22&gt;='Раздел 9'!AQ22,0,1)</f>
        <v>0</v>
      </c>
    </row>
    <row r="699" spans="1:8" ht="12.75">
      <c r="A699" s="100">
        <f t="shared" si="9"/>
        <v>609549</v>
      </c>
      <c r="B699" s="100">
        <v>9</v>
      </c>
      <c r="C699" s="100">
        <v>590</v>
      </c>
      <c r="D699" s="100">
        <v>590</v>
      </c>
      <c r="E699" t="s">
        <v>1307</v>
      </c>
      <c r="H699">
        <f>IF('Раздел 9'!AP23&gt;='Раздел 9'!AQ23,0,1)</f>
        <v>0</v>
      </c>
    </row>
    <row r="700" spans="1:8" ht="12.75">
      <c r="A700" s="100">
        <f t="shared" si="9"/>
        <v>609549</v>
      </c>
      <c r="B700" s="100">
        <v>9</v>
      </c>
      <c r="C700" s="100">
        <v>591</v>
      </c>
      <c r="D700" s="100">
        <v>591</v>
      </c>
      <c r="E700" t="s">
        <v>1308</v>
      </c>
      <c r="H700">
        <f>IF('Раздел 9'!AP24&gt;='Раздел 9'!AQ24,0,1)</f>
        <v>0</v>
      </c>
    </row>
    <row r="701" spans="1:8" ht="12.75">
      <c r="A701" s="100">
        <f t="shared" si="9"/>
        <v>609549</v>
      </c>
      <c r="B701" s="100">
        <v>9</v>
      </c>
      <c r="C701" s="100">
        <v>592</v>
      </c>
      <c r="D701" s="100">
        <v>592</v>
      </c>
      <c r="E701" t="s">
        <v>1309</v>
      </c>
      <c r="H701">
        <f>IF('Раздел 9'!AP25&gt;='Раздел 9'!AQ25,0,1)</f>
        <v>0</v>
      </c>
    </row>
    <row r="702" spans="1:8" ht="12.75">
      <c r="A702" s="100">
        <f t="shared" si="9"/>
        <v>609549</v>
      </c>
      <c r="B702" s="100">
        <v>9</v>
      </c>
      <c r="C702" s="100">
        <v>593</v>
      </c>
      <c r="D702" s="100">
        <v>593</v>
      </c>
      <c r="E702" t="s">
        <v>1310</v>
      </c>
      <c r="H702">
        <f>IF('Раздел 9'!AP26&gt;='Раздел 9'!AQ26,0,1)</f>
        <v>0</v>
      </c>
    </row>
    <row r="703" spans="1:8" ht="12.75">
      <c r="A703" s="100">
        <f t="shared" si="9"/>
        <v>609549</v>
      </c>
      <c r="B703" s="100">
        <v>9</v>
      </c>
      <c r="C703" s="100">
        <v>594</v>
      </c>
      <c r="D703" s="100">
        <v>594</v>
      </c>
      <c r="E703" t="s">
        <v>1311</v>
      </c>
      <c r="H703">
        <f>IF('Раздел 9'!AP27&gt;='Раздел 9'!AQ27,0,1)</f>
        <v>0</v>
      </c>
    </row>
    <row r="704" spans="1:8" ht="12.75">
      <c r="A704" s="100">
        <f aca="true" t="shared" si="10" ref="A704:A753">P_3</f>
        <v>609549</v>
      </c>
      <c r="B704" s="100">
        <v>9</v>
      </c>
      <c r="C704" s="100">
        <v>595</v>
      </c>
      <c r="D704" s="100">
        <v>595</v>
      </c>
      <c r="E704" t="s">
        <v>154</v>
      </c>
      <c r="H704">
        <f>IF('Раздел 9'!AP28&gt;='Раздел 9'!AQ28,0,1)</f>
        <v>0</v>
      </c>
    </row>
    <row r="705" spans="1:8" ht="12.75">
      <c r="A705" s="100">
        <f t="shared" si="10"/>
        <v>609549</v>
      </c>
      <c r="B705" s="100">
        <v>9</v>
      </c>
      <c r="C705" s="100">
        <v>596</v>
      </c>
      <c r="D705" s="100">
        <v>596</v>
      </c>
      <c r="E705" t="s">
        <v>155</v>
      </c>
      <c r="H705">
        <f>IF('Раздел 9'!AP29&gt;='Раздел 9'!AQ29,0,1)</f>
        <v>0</v>
      </c>
    </row>
    <row r="706" spans="1:8" ht="12.75">
      <c r="A706" s="100">
        <f t="shared" si="10"/>
        <v>609549</v>
      </c>
      <c r="B706" s="100">
        <v>9</v>
      </c>
      <c r="C706" s="100">
        <v>597</v>
      </c>
      <c r="D706" s="100">
        <v>597</v>
      </c>
      <c r="E706" t="s">
        <v>156</v>
      </c>
      <c r="H706">
        <f>IF('Раздел 9'!AP30&gt;='Раздел 9'!AQ30,0,1)</f>
        <v>0</v>
      </c>
    </row>
    <row r="707" spans="1:8" ht="12.75">
      <c r="A707" s="100">
        <f t="shared" si="10"/>
        <v>609549</v>
      </c>
      <c r="B707" s="100">
        <v>9</v>
      </c>
      <c r="C707" s="100">
        <v>598</v>
      </c>
      <c r="D707" s="100">
        <v>598</v>
      </c>
      <c r="E707" t="s">
        <v>157</v>
      </c>
      <c r="H707">
        <f>IF('Раздел 9'!AP31&gt;='Раздел 9'!AQ31,0,1)</f>
        <v>0</v>
      </c>
    </row>
    <row r="708" spans="1:8" ht="12.75">
      <c r="A708" s="100">
        <f t="shared" si="10"/>
        <v>609549</v>
      </c>
      <c r="B708" s="100">
        <v>9</v>
      </c>
      <c r="C708" s="100">
        <v>599</v>
      </c>
      <c r="D708" s="100">
        <v>599</v>
      </c>
      <c r="E708" t="s">
        <v>158</v>
      </c>
      <c r="H708">
        <f>IF('Раздел 9'!AP32&gt;='Раздел 9'!AQ32,0,1)</f>
        <v>0</v>
      </c>
    </row>
    <row r="709" spans="1:8" ht="12.75">
      <c r="A709" s="100">
        <f t="shared" si="10"/>
        <v>609549</v>
      </c>
      <c r="B709" s="100">
        <v>9</v>
      </c>
      <c r="C709" s="100">
        <v>600</v>
      </c>
      <c r="D709" s="100">
        <v>600</v>
      </c>
      <c r="E709" t="s">
        <v>159</v>
      </c>
      <c r="H709">
        <f>IF('Раздел 9'!AP33&gt;='Раздел 9'!AQ33,0,1)</f>
        <v>0</v>
      </c>
    </row>
    <row r="710" spans="1:8" ht="12.75">
      <c r="A710" s="100">
        <f t="shared" si="10"/>
        <v>609549</v>
      </c>
      <c r="B710" s="100">
        <v>9</v>
      </c>
      <c r="C710" s="100">
        <v>601</v>
      </c>
      <c r="D710" s="100">
        <v>601</v>
      </c>
      <c r="E710" t="s">
        <v>160</v>
      </c>
      <c r="H710">
        <f>IF('Раздел 9'!AP34&gt;='Раздел 9'!AQ34,0,1)</f>
        <v>0</v>
      </c>
    </row>
    <row r="711" spans="1:8" ht="12.75">
      <c r="A711" s="100">
        <f t="shared" si="10"/>
        <v>609549</v>
      </c>
      <c r="B711" s="100">
        <v>9</v>
      </c>
      <c r="C711" s="100">
        <v>602</v>
      </c>
      <c r="D711" s="100">
        <v>602</v>
      </c>
      <c r="E711" t="s">
        <v>161</v>
      </c>
      <c r="H711">
        <f>IF('Раздел 9'!AP35&gt;='Раздел 9'!AQ35,0,1)</f>
        <v>0</v>
      </c>
    </row>
    <row r="712" spans="1:8" ht="12.75">
      <c r="A712" s="100">
        <f t="shared" si="10"/>
        <v>609549</v>
      </c>
      <c r="B712" s="100">
        <v>9</v>
      </c>
      <c r="C712" s="100">
        <v>603</v>
      </c>
      <c r="D712" s="100">
        <v>603</v>
      </c>
      <c r="E712" t="s">
        <v>162</v>
      </c>
      <c r="H712">
        <f>IF('Раздел 9'!AP36&gt;='Раздел 9'!AQ36,0,1)</f>
        <v>0</v>
      </c>
    </row>
    <row r="713" spans="1:8" ht="12.75">
      <c r="A713" s="100">
        <f t="shared" si="10"/>
        <v>609549</v>
      </c>
      <c r="B713" s="100">
        <v>9</v>
      </c>
      <c r="C713" s="100">
        <v>604</v>
      </c>
      <c r="D713" s="100">
        <v>604</v>
      </c>
      <c r="E713" t="s">
        <v>163</v>
      </c>
      <c r="H713">
        <f>IF('Раздел 9'!AP37&gt;='Раздел 9'!AQ37,0,1)</f>
        <v>0</v>
      </c>
    </row>
    <row r="714" spans="1:8" ht="12.75">
      <c r="A714" s="100">
        <f t="shared" si="10"/>
        <v>609549</v>
      </c>
      <c r="B714" s="100">
        <v>9</v>
      </c>
      <c r="C714" s="100">
        <v>605</v>
      </c>
      <c r="D714" s="100">
        <v>605</v>
      </c>
      <c r="E714" t="s">
        <v>164</v>
      </c>
      <c r="H714">
        <f>IF('Раздел 9'!AP38&gt;='Раздел 9'!AQ38,0,1)</f>
        <v>0</v>
      </c>
    </row>
    <row r="715" spans="1:8" ht="12.75">
      <c r="A715" s="100">
        <f t="shared" si="10"/>
        <v>609549</v>
      </c>
      <c r="B715" s="100">
        <v>9</v>
      </c>
      <c r="C715" s="100">
        <v>606</v>
      </c>
      <c r="D715" s="100">
        <v>606</v>
      </c>
      <c r="E715" t="s">
        <v>165</v>
      </c>
      <c r="H715">
        <f>IF('Раздел 9'!AP39&gt;='Раздел 9'!AQ39,0,1)</f>
        <v>0</v>
      </c>
    </row>
    <row r="716" spans="1:8" ht="12.75">
      <c r="A716" s="100">
        <f t="shared" si="10"/>
        <v>609549</v>
      </c>
      <c r="B716" s="100">
        <v>9</v>
      </c>
      <c r="C716" s="100">
        <v>607</v>
      </c>
      <c r="D716" s="100">
        <v>607</v>
      </c>
      <c r="E716" t="s">
        <v>166</v>
      </c>
      <c r="H716">
        <f>IF('Раздел 9'!AP40&gt;='Раздел 9'!AQ40,0,1)</f>
        <v>0</v>
      </c>
    </row>
    <row r="717" spans="1:8" ht="12.75">
      <c r="A717" s="100">
        <f t="shared" si="10"/>
        <v>609549</v>
      </c>
      <c r="B717" s="100">
        <v>9</v>
      </c>
      <c r="C717" s="100">
        <v>608</v>
      </c>
      <c r="D717" s="100">
        <v>608</v>
      </c>
      <c r="E717" t="s">
        <v>167</v>
      </c>
      <c r="H717">
        <f>IF('Раздел 9'!AP41&gt;='Раздел 9'!AQ41,0,1)</f>
        <v>0</v>
      </c>
    </row>
    <row r="718" spans="1:8" ht="12.75">
      <c r="A718" s="100">
        <f t="shared" si="10"/>
        <v>609549</v>
      </c>
      <c r="B718" s="100">
        <v>9</v>
      </c>
      <c r="C718" s="100">
        <v>609</v>
      </c>
      <c r="D718" s="100">
        <v>609</v>
      </c>
      <c r="E718" t="s">
        <v>168</v>
      </c>
      <c r="H718">
        <f>IF('Раздел 9'!AP42&gt;='Раздел 9'!AQ42,0,1)</f>
        <v>0</v>
      </c>
    </row>
    <row r="719" spans="1:8" ht="12.75">
      <c r="A719" s="100">
        <f t="shared" si="10"/>
        <v>609549</v>
      </c>
      <c r="B719" s="100">
        <v>9</v>
      </c>
      <c r="C719" s="100">
        <v>610</v>
      </c>
      <c r="D719" s="100">
        <v>610</v>
      </c>
      <c r="E719" t="s">
        <v>169</v>
      </c>
      <c r="H719">
        <f>IF('Раздел 9'!AP43&gt;='Раздел 9'!AQ43,0,1)</f>
        <v>0</v>
      </c>
    </row>
    <row r="720" spans="1:8" ht="12.75">
      <c r="A720" s="100">
        <f t="shared" si="10"/>
        <v>609549</v>
      </c>
      <c r="B720" s="100">
        <v>9</v>
      </c>
      <c r="C720" s="100">
        <v>611</v>
      </c>
      <c r="D720" s="100">
        <v>611</v>
      </c>
      <c r="E720" t="s">
        <v>170</v>
      </c>
      <c r="H720">
        <f>IF('Раздел 9'!AP44&gt;='Раздел 9'!AQ44,0,1)</f>
        <v>0</v>
      </c>
    </row>
    <row r="721" spans="1:8" ht="12.75">
      <c r="A721" s="100">
        <f t="shared" si="10"/>
        <v>609549</v>
      </c>
      <c r="B721" s="100">
        <v>9</v>
      </c>
      <c r="C721" s="100">
        <v>612</v>
      </c>
      <c r="D721" s="100">
        <v>612</v>
      </c>
      <c r="E721" t="s">
        <v>973</v>
      </c>
      <c r="H721">
        <f>IF('Раздел 9'!AP45&gt;='Раздел 9'!AQ45,0,1)</f>
        <v>0</v>
      </c>
    </row>
    <row r="722" spans="1:8" ht="12.75">
      <c r="A722" s="100">
        <f t="shared" si="10"/>
        <v>609549</v>
      </c>
      <c r="B722" s="100">
        <v>9</v>
      </c>
      <c r="C722" s="100">
        <v>613</v>
      </c>
      <c r="D722" s="100">
        <v>613</v>
      </c>
      <c r="E722" t="s">
        <v>974</v>
      </c>
      <c r="H722">
        <f>IF('Раздел 9'!AP46&gt;='Раздел 9'!AQ46,0,1)</f>
        <v>0</v>
      </c>
    </row>
    <row r="723" spans="1:8" ht="12.75">
      <c r="A723" s="100">
        <f t="shared" si="10"/>
        <v>609549</v>
      </c>
      <c r="B723" s="100">
        <v>9</v>
      </c>
      <c r="C723" s="100">
        <v>614</v>
      </c>
      <c r="D723" s="100">
        <v>614</v>
      </c>
      <c r="E723" t="s">
        <v>975</v>
      </c>
      <c r="H723">
        <f>IF('Раздел 9'!AP47&gt;='Раздел 9'!AQ47,0,1)</f>
        <v>0</v>
      </c>
    </row>
    <row r="724" spans="1:8" ht="12.75">
      <c r="A724" s="100">
        <f t="shared" si="10"/>
        <v>609549</v>
      </c>
      <c r="B724" s="100">
        <v>9</v>
      </c>
      <c r="C724" s="100">
        <v>615</v>
      </c>
      <c r="D724" s="100">
        <v>615</v>
      </c>
      <c r="E724" t="s">
        <v>976</v>
      </c>
      <c r="H724">
        <f>IF('Раздел 9'!AP48&gt;='Раздел 9'!AQ48,0,1)</f>
        <v>0</v>
      </c>
    </row>
    <row r="725" spans="1:8" ht="12.75">
      <c r="A725" s="100">
        <f t="shared" si="10"/>
        <v>609549</v>
      </c>
      <c r="B725" s="100">
        <v>9</v>
      </c>
      <c r="C725" s="100">
        <v>616</v>
      </c>
      <c r="D725" s="100">
        <v>616</v>
      </c>
      <c r="E725" t="s">
        <v>977</v>
      </c>
      <c r="H725">
        <f>IF('Раздел 9'!AP49&gt;='Раздел 9'!AQ49,0,1)</f>
        <v>0</v>
      </c>
    </row>
    <row r="726" spans="1:8" ht="12.75">
      <c r="A726" s="100">
        <f t="shared" si="10"/>
        <v>609549</v>
      </c>
      <c r="B726" s="100">
        <v>9</v>
      </c>
      <c r="C726" s="100">
        <v>617</v>
      </c>
      <c r="D726" s="100">
        <v>617</v>
      </c>
      <c r="E726" t="s">
        <v>978</v>
      </c>
      <c r="H726">
        <f>IF('Раздел 9'!AP50&gt;='Раздел 9'!AQ50,0,1)</f>
        <v>0</v>
      </c>
    </row>
    <row r="727" spans="1:8" ht="12.75">
      <c r="A727" s="100">
        <f t="shared" si="10"/>
        <v>609549</v>
      </c>
      <c r="B727" s="100">
        <v>9</v>
      </c>
      <c r="C727" s="100">
        <v>618</v>
      </c>
      <c r="D727" s="100">
        <v>618</v>
      </c>
      <c r="E727" t="s">
        <v>979</v>
      </c>
      <c r="H727">
        <f>IF('Раздел 9'!AP51&gt;='Раздел 9'!AQ51,0,1)</f>
        <v>0</v>
      </c>
    </row>
    <row r="728" spans="1:8" ht="12.75">
      <c r="A728" s="100">
        <f t="shared" si="10"/>
        <v>609549</v>
      </c>
      <c r="B728" s="100">
        <v>9</v>
      </c>
      <c r="C728" s="100">
        <v>619</v>
      </c>
      <c r="D728" s="100">
        <v>619</v>
      </c>
      <c r="E728" t="s">
        <v>980</v>
      </c>
      <c r="H728">
        <f>IF('Раздел 9'!AP52&gt;='Раздел 9'!AQ52,0,1)</f>
        <v>0</v>
      </c>
    </row>
    <row r="729" spans="1:8" ht="12.75">
      <c r="A729" s="100">
        <f t="shared" si="10"/>
        <v>609549</v>
      </c>
      <c r="B729" s="100">
        <v>9</v>
      </c>
      <c r="C729" s="100">
        <v>620</v>
      </c>
      <c r="D729" s="100">
        <v>620</v>
      </c>
      <c r="E729" t="s">
        <v>981</v>
      </c>
      <c r="H729">
        <f>IF('Раздел 9'!AP53&gt;='Раздел 9'!AQ53,0,1)</f>
        <v>0</v>
      </c>
    </row>
    <row r="730" spans="1:8" ht="12.75">
      <c r="A730" s="100">
        <f t="shared" si="10"/>
        <v>609549</v>
      </c>
      <c r="B730" s="100">
        <v>9</v>
      </c>
      <c r="C730" s="100">
        <v>621</v>
      </c>
      <c r="D730" s="100">
        <v>621</v>
      </c>
      <c r="E730" t="s">
        <v>982</v>
      </c>
      <c r="H730">
        <f>IF('Раздел 9'!AP54&gt;='Раздел 9'!AQ54,0,1)</f>
        <v>0</v>
      </c>
    </row>
    <row r="731" spans="1:8" ht="12.75">
      <c r="A731" s="100">
        <f t="shared" si="10"/>
        <v>609549</v>
      </c>
      <c r="B731" s="100">
        <v>9</v>
      </c>
      <c r="C731" s="100">
        <v>622</v>
      </c>
      <c r="D731" s="100">
        <v>622</v>
      </c>
      <c r="E731" t="s">
        <v>983</v>
      </c>
      <c r="H731">
        <f>IF('Раздел 9'!AP55&gt;='Раздел 9'!AQ55,0,1)</f>
        <v>0</v>
      </c>
    </row>
    <row r="732" spans="1:8" ht="12.75">
      <c r="A732" s="100">
        <f t="shared" si="10"/>
        <v>609549</v>
      </c>
      <c r="B732" s="100">
        <v>9</v>
      </c>
      <c r="C732" s="100">
        <v>623</v>
      </c>
      <c r="D732" s="100">
        <v>623</v>
      </c>
      <c r="E732" t="s">
        <v>984</v>
      </c>
      <c r="H732">
        <f>IF('Раздел 9'!AP56&gt;='Раздел 9'!AQ56,0,1)</f>
        <v>0</v>
      </c>
    </row>
    <row r="733" spans="1:8" ht="12.75">
      <c r="A733" s="100">
        <f t="shared" si="10"/>
        <v>609549</v>
      </c>
      <c r="B733" s="100">
        <v>9</v>
      </c>
      <c r="C733" s="100">
        <v>624</v>
      </c>
      <c r="D733" s="100">
        <v>624</v>
      </c>
      <c r="E733" t="s">
        <v>985</v>
      </c>
      <c r="H733">
        <f>IF('Раздел 9'!AP57&gt;='Раздел 9'!AQ57,0,1)</f>
        <v>0</v>
      </c>
    </row>
    <row r="734" spans="1:8" ht="12.75">
      <c r="A734" s="100">
        <f t="shared" si="10"/>
        <v>609549</v>
      </c>
      <c r="B734" s="100">
        <v>9</v>
      </c>
      <c r="C734" s="100">
        <v>625</v>
      </c>
      <c r="D734" s="100">
        <v>625</v>
      </c>
      <c r="E734" t="s">
        <v>986</v>
      </c>
      <c r="H734">
        <f>IF('Раздел 9'!AP58&gt;='Раздел 9'!AQ58,0,1)</f>
        <v>0</v>
      </c>
    </row>
    <row r="735" spans="1:8" ht="12.75">
      <c r="A735" s="100">
        <f t="shared" si="10"/>
        <v>609549</v>
      </c>
      <c r="B735" s="100">
        <v>9</v>
      </c>
      <c r="C735" s="100">
        <v>626</v>
      </c>
      <c r="D735" s="100">
        <v>626</v>
      </c>
      <c r="E735" t="s">
        <v>374</v>
      </c>
      <c r="H735">
        <f>IF('Раздел 9'!P59=SUM('Раздел 9'!P61:P62),0,1)</f>
        <v>0</v>
      </c>
    </row>
    <row r="736" spans="1:8" ht="12.75">
      <c r="A736" s="100">
        <f t="shared" si="10"/>
        <v>609549</v>
      </c>
      <c r="B736" s="100">
        <v>9</v>
      </c>
      <c r="C736" s="100">
        <v>627</v>
      </c>
      <c r="D736" s="100">
        <v>627</v>
      </c>
      <c r="E736" t="s">
        <v>375</v>
      </c>
      <c r="H736">
        <f>IF('Раздел 9'!P63&lt;='Раздел 9'!P21,0,1)</f>
        <v>0</v>
      </c>
    </row>
    <row r="737" spans="1:8" ht="12.75">
      <c r="A737" s="100">
        <f t="shared" si="10"/>
        <v>609549</v>
      </c>
      <c r="B737" s="100">
        <v>9</v>
      </c>
      <c r="C737" s="100">
        <v>628</v>
      </c>
      <c r="D737" s="100">
        <v>628</v>
      </c>
      <c r="E737" t="s">
        <v>376</v>
      </c>
      <c r="H737">
        <f>IF('Раздел 9'!P64&lt;='Раздел 9'!Z21,0,1)</f>
        <v>0</v>
      </c>
    </row>
    <row r="738" spans="1:8" ht="12.75">
      <c r="A738" s="100">
        <f t="shared" si="10"/>
        <v>609549</v>
      </c>
      <c r="B738" s="100">
        <v>9</v>
      </c>
      <c r="C738" s="100">
        <v>629</v>
      </c>
      <c r="D738" s="100">
        <v>629</v>
      </c>
      <c r="E738" t="s">
        <v>377</v>
      </c>
      <c r="H738">
        <f>IF('Раздел 9'!P60&lt;='Раздел 9'!P59,0,1)</f>
        <v>0</v>
      </c>
    </row>
    <row r="739" spans="1:8" ht="12.75">
      <c r="A739" s="100">
        <f t="shared" si="10"/>
        <v>609549</v>
      </c>
      <c r="B739" s="100">
        <v>9</v>
      </c>
      <c r="C739" s="100">
        <v>630</v>
      </c>
      <c r="D739" s="100">
        <v>630</v>
      </c>
      <c r="E739" t="s">
        <v>83</v>
      </c>
      <c r="H739">
        <f>IF('Раздел 9'!P65&lt;='Раздел 9'!P28,0,1)</f>
        <v>0</v>
      </c>
    </row>
    <row r="740" spans="1:8" ht="12.75">
      <c r="A740" s="100">
        <f t="shared" si="10"/>
        <v>609549</v>
      </c>
      <c r="B740" s="100">
        <v>9</v>
      </c>
      <c r="C740" s="100">
        <v>631</v>
      </c>
      <c r="D740" s="100">
        <v>631</v>
      </c>
      <c r="E740" t="s">
        <v>84</v>
      </c>
      <c r="H740">
        <f>IF('Раздел 9'!P65&lt;=SUM('Раздел 9'!AM28:AN28),0,1)</f>
        <v>0</v>
      </c>
    </row>
    <row r="741" spans="1:8" ht="12.75">
      <c r="A741" s="100">
        <f t="shared" si="10"/>
        <v>609549</v>
      </c>
      <c r="B741" s="100">
        <v>9</v>
      </c>
      <c r="C741" s="100">
        <v>632</v>
      </c>
      <c r="D741" s="100">
        <v>632</v>
      </c>
      <c r="E741" t="s">
        <v>82</v>
      </c>
      <c r="H741">
        <f>IF('Раздел 9'!P66&lt;='Раздел 9'!P22,0,1)</f>
        <v>0</v>
      </c>
    </row>
    <row r="742" spans="1:8" ht="12.75">
      <c r="A742" s="100">
        <f t="shared" si="10"/>
        <v>609549</v>
      </c>
      <c r="B742" s="100">
        <v>9</v>
      </c>
      <c r="C742" s="100">
        <v>633</v>
      </c>
      <c r="D742" s="100">
        <v>633</v>
      </c>
      <c r="E742" t="s">
        <v>136</v>
      </c>
      <c r="H742">
        <f>IF('Раздел 9'!P65&gt;='Раздел 9'!AM28,0,1)</f>
        <v>0</v>
      </c>
    </row>
    <row r="743" spans="1:8" ht="12.75">
      <c r="A743" s="98">
        <f t="shared" si="10"/>
        <v>609549</v>
      </c>
      <c r="B743" s="98">
        <v>10</v>
      </c>
      <c r="C743" s="98">
        <v>0</v>
      </c>
      <c r="D743" s="98">
        <v>0</v>
      </c>
      <c r="E743" s="98" t="str">
        <f>CONCATENATE("Количество ошибок в разделе 10: ",H743)</f>
        <v>Количество ошибок в разделе 10: 0</v>
      </c>
      <c r="F743" s="98"/>
      <c r="G743" s="98"/>
      <c r="H743" s="98">
        <f>SUM(H744:H749)</f>
        <v>0</v>
      </c>
    </row>
    <row r="744" spans="1:8" ht="12.75">
      <c r="A744" s="100">
        <f t="shared" si="10"/>
        <v>609549</v>
      </c>
      <c r="B744" s="100">
        <v>10</v>
      </c>
      <c r="C744" s="100">
        <v>1</v>
      </c>
      <c r="D744" s="100">
        <v>1</v>
      </c>
      <c r="E744" t="s">
        <v>378</v>
      </c>
      <c r="H744">
        <f>IF('Раздел 10'!Y21=SUM('Раздел 10'!P21,'Раздел 10'!S21,'Раздел 10'!V21),0,1)</f>
        <v>0</v>
      </c>
    </row>
    <row r="745" spans="1:8" ht="12.75">
      <c r="A745" s="100">
        <f t="shared" si="10"/>
        <v>609549</v>
      </c>
      <c r="B745" s="100">
        <v>10</v>
      </c>
      <c r="C745" s="100">
        <v>2</v>
      </c>
      <c r="D745" s="100">
        <v>2</v>
      </c>
      <c r="E745" t="s">
        <v>379</v>
      </c>
      <c r="H745">
        <f>IF('Раздел 10'!Z21=SUM('Раздел 10'!Q21,'Раздел 10'!T21,'Раздел 10'!W21),0,1)</f>
        <v>0</v>
      </c>
    </row>
    <row r="746" spans="1:8" ht="12.75">
      <c r="A746" s="100">
        <f t="shared" si="10"/>
        <v>609549</v>
      </c>
      <c r="B746" s="100">
        <v>10</v>
      </c>
      <c r="C746" s="100">
        <v>3</v>
      </c>
      <c r="D746" s="100">
        <v>3</v>
      </c>
      <c r="E746" t="s">
        <v>380</v>
      </c>
      <c r="H746">
        <f>IF('Раздел 10'!AA21=SUM('Раздел 10'!R21,'Раздел 10'!U21,'Раздел 10'!X21),0,1)</f>
        <v>0</v>
      </c>
    </row>
    <row r="747" spans="1:8" ht="12.75">
      <c r="A747" s="100">
        <f t="shared" si="10"/>
        <v>609549</v>
      </c>
      <c r="B747" s="100">
        <v>10</v>
      </c>
      <c r="C747" s="100">
        <v>4</v>
      </c>
      <c r="D747" s="100">
        <v>4</v>
      </c>
      <c r="E747" t="s">
        <v>381</v>
      </c>
      <c r="H747">
        <f>IF('Раздел 10'!AB21&lt;='Раздел 10'!Y21,0,1)</f>
        <v>0</v>
      </c>
    </row>
    <row r="748" spans="1:8" ht="12.75">
      <c r="A748" s="100">
        <f t="shared" si="10"/>
        <v>609549</v>
      </c>
      <c r="B748" s="100">
        <v>10</v>
      </c>
      <c r="C748" s="100">
        <v>5</v>
      </c>
      <c r="D748" s="100">
        <v>5</v>
      </c>
      <c r="E748" t="s">
        <v>382</v>
      </c>
      <c r="H748">
        <f>IF('Раздел 10'!AC21&lt;='Раздел 10'!Z21,0,1)</f>
        <v>0</v>
      </c>
    </row>
    <row r="749" spans="1:8" ht="12.75">
      <c r="A749" s="100">
        <f t="shared" si="10"/>
        <v>609549</v>
      </c>
      <c r="B749" s="100">
        <v>10</v>
      </c>
      <c r="C749" s="100">
        <v>6</v>
      </c>
      <c r="D749" s="100">
        <v>6</v>
      </c>
      <c r="E749" t="s">
        <v>383</v>
      </c>
      <c r="H749">
        <f>IF('Раздел 10'!AD21&lt;='Раздел 10'!AA21,0,1)</f>
        <v>0</v>
      </c>
    </row>
    <row r="750" spans="1:8" ht="12.75">
      <c r="A750" s="98">
        <f t="shared" si="10"/>
        <v>609549</v>
      </c>
      <c r="B750" s="98">
        <v>11</v>
      </c>
      <c r="C750" s="98">
        <v>0</v>
      </c>
      <c r="D750" s="98">
        <v>0</v>
      </c>
      <c r="E750" s="98" t="str">
        <f>CONCATENATE("Количество ошибок в разделе 11: ",H750)</f>
        <v>Количество ошибок в разделе 11: 0</v>
      </c>
      <c r="F750" s="98"/>
      <c r="G750" s="98"/>
      <c r="H750" s="98">
        <f>SUM(H751:H753)</f>
        <v>0</v>
      </c>
    </row>
    <row r="751" spans="1:8" ht="12.75">
      <c r="A751" s="100">
        <f t="shared" si="10"/>
        <v>609549</v>
      </c>
      <c r="B751" s="100">
        <v>11</v>
      </c>
      <c r="C751" s="100">
        <v>1</v>
      </c>
      <c r="D751" s="100">
        <v>1</v>
      </c>
      <c r="E751" t="s">
        <v>384</v>
      </c>
      <c r="H751">
        <f>IF('Раздел 11'!P21=SUM('Раздел 11'!Q21:T21),0,1)</f>
        <v>0</v>
      </c>
    </row>
    <row r="752" spans="1:8" ht="12.75">
      <c r="A752" s="100">
        <f t="shared" si="10"/>
        <v>609549</v>
      </c>
      <c r="B752" s="100">
        <v>11</v>
      </c>
      <c r="C752" s="100">
        <v>2</v>
      </c>
      <c r="D752" s="100">
        <v>2</v>
      </c>
      <c r="E752" t="s">
        <v>385</v>
      </c>
      <c r="H752">
        <f>IF('Раздел 11'!P22=SUM('Раздел 11'!S22:T22),0,1)</f>
        <v>0</v>
      </c>
    </row>
    <row r="753" spans="1:8" ht="12.75">
      <c r="A753" s="100">
        <f t="shared" si="10"/>
        <v>609549</v>
      </c>
      <c r="B753" s="100">
        <v>11</v>
      </c>
      <c r="C753" s="100">
        <v>3</v>
      </c>
      <c r="D753" s="100">
        <v>3</v>
      </c>
      <c r="E753" t="s">
        <v>681</v>
      </c>
      <c r="H753">
        <f>IF('Раздел 11'!P23=SUM('Раздел 11'!Q23:R23),0,1)</f>
        <v>0</v>
      </c>
    </row>
    <row r="754" spans="1:8" ht="12.75">
      <c r="A754" s="98">
        <f aca="true" t="shared" si="11" ref="A754:A759">P_3</f>
        <v>609549</v>
      </c>
      <c r="B754" s="98">
        <v>12</v>
      </c>
      <c r="C754" s="98">
        <v>0</v>
      </c>
      <c r="D754" s="98">
        <v>0</v>
      </c>
      <c r="E754" s="98" t="str">
        <f>CONCATENATE("Межраздельный контроль - количество ошибок: ",H754)</f>
        <v>Межраздельный контроль - количество ошибок: 0</v>
      </c>
      <c r="F754" s="98"/>
      <c r="G754" s="98"/>
      <c r="H754" s="99">
        <f>SUM(H755:H759)</f>
        <v>0</v>
      </c>
    </row>
    <row r="755" spans="1:8" ht="12.75">
      <c r="A755" s="100">
        <f t="shared" si="11"/>
        <v>609549</v>
      </c>
      <c r="B755" s="100">
        <v>12</v>
      </c>
      <c r="C755" s="100">
        <v>1</v>
      </c>
      <c r="D755" s="100">
        <v>1</v>
      </c>
      <c r="E755" t="s">
        <v>987</v>
      </c>
      <c r="H755">
        <f>IF('Раздел 5'!P23=SUM('Раздел 4'!P24:P25),0,1)</f>
        <v>0</v>
      </c>
    </row>
    <row r="756" spans="1:8" ht="12.75">
      <c r="A756" s="100">
        <f t="shared" si="11"/>
        <v>609549</v>
      </c>
      <c r="B756" s="100">
        <v>12</v>
      </c>
      <c r="C756" s="100">
        <v>2</v>
      </c>
      <c r="D756" s="100">
        <v>2</v>
      </c>
      <c r="E756" t="s">
        <v>988</v>
      </c>
      <c r="H756">
        <f>IF('Раздел 3'!U27&gt;='Раздел 7'!P38,0,1)</f>
        <v>0</v>
      </c>
    </row>
    <row r="757" spans="1:8" ht="12.75">
      <c r="A757" s="100">
        <f t="shared" si="11"/>
        <v>609549</v>
      </c>
      <c r="B757" s="100">
        <v>12</v>
      </c>
      <c r="C757" s="100">
        <v>3</v>
      </c>
      <c r="D757" s="100">
        <v>3</v>
      </c>
      <c r="E757" t="s">
        <v>386</v>
      </c>
      <c r="H757">
        <f>IF('Раздел 11'!P21='Раздел 10'!Y21,0,1)</f>
        <v>0</v>
      </c>
    </row>
    <row r="758" spans="1:8" ht="12.75">
      <c r="A758" s="100">
        <f t="shared" si="11"/>
        <v>609549</v>
      </c>
      <c r="B758" s="100">
        <v>12</v>
      </c>
      <c r="C758" s="100">
        <v>4</v>
      </c>
      <c r="D758" s="100">
        <v>4</v>
      </c>
      <c r="E758" t="s">
        <v>387</v>
      </c>
      <c r="H758">
        <f>IF('Раздел 11'!P22='Раздел 10'!Z21,0,1)</f>
        <v>0</v>
      </c>
    </row>
    <row r="759" spans="1:8" ht="12.75">
      <c r="A759" s="100">
        <f t="shared" si="11"/>
        <v>609549</v>
      </c>
      <c r="B759" s="100">
        <v>12</v>
      </c>
      <c r="C759" s="100">
        <v>5</v>
      </c>
      <c r="D759" s="100">
        <v>5</v>
      </c>
      <c r="E759" t="s">
        <v>388</v>
      </c>
      <c r="H759">
        <f>IF('Раздел 11'!P23='Раздел 10'!AA21,0,1)</f>
        <v>0</v>
      </c>
    </row>
    <row r="760" spans="1:4" ht="12.75">
      <c r="A760" s="100"/>
      <c r="B760" s="100"/>
      <c r="C760" s="100"/>
      <c r="D760" s="100"/>
    </row>
    <row r="761" spans="1:4" ht="12.75">
      <c r="A761" s="100"/>
      <c r="B761" s="100"/>
      <c r="C761" s="100"/>
      <c r="D761" s="100"/>
    </row>
    <row r="762" spans="1:4" ht="12.75">
      <c r="A762" s="100"/>
      <c r="B762" s="100"/>
      <c r="C762" s="100"/>
      <c r="D762" s="100"/>
    </row>
    <row r="763" spans="1:4" ht="12.75">
      <c r="A763" s="100"/>
      <c r="B763" s="100"/>
      <c r="C763" s="100"/>
      <c r="D763" s="100"/>
    </row>
    <row r="764" spans="1:4" ht="12.75">
      <c r="A764" s="100"/>
      <c r="B764" s="100"/>
      <c r="C764" s="100"/>
      <c r="D764" s="100"/>
    </row>
    <row r="765" spans="1:4" ht="12.75">
      <c r="A765" s="100"/>
      <c r="B765" s="100"/>
      <c r="C765" s="100"/>
      <c r="D765" s="100"/>
    </row>
    <row r="766" spans="1:4" ht="12.75">
      <c r="A766" s="100"/>
      <c r="B766" s="100"/>
      <c r="C766" s="100"/>
      <c r="D766" s="100"/>
    </row>
    <row r="767" spans="1:4" ht="12.75">
      <c r="A767" s="100"/>
      <c r="B767" s="100"/>
      <c r="C767" s="100"/>
      <c r="D767" s="100"/>
    </row>
    <row r="768" spans="1:4" ht="12.75">
      <c r="A768" s="100"/>
      <c r="B768" s="100"/>
      <c r="C768" s="100"/>
      <c r="D768" s="100"/>
    </row>
    <row r="769" spans="1:4" ht="12.75">
      <c r="A769" s="100"/>
      <c r="B769" s="100"/>
      <c r="C769" s="100"/>
      <c r="D769" s="100"/>
    </row>
    <row r="770" spans="1:4" ht="12.75">
      <c r="A770" s="100"/>
      <c r="B770" s="100"/>
      <c r="C770" s="100"/>
      <c r="D770" s="100"/>
    </row>
    <row r="771" spans="1:4" ht="12.75">
      <c r="A771" s="100"/>
      <c r="B771" s="100"/>
      <c r="C771" s="100"/>
      <c r="D771" s="100"/>
    </row>
    <row r="772" spans="1:4" ht="12.75">
      <c r="A772" s="100"/>
      <c r="B772" s="100"/>
      <c r="C772" s="100"/>
      <c r="D772" s="100"/>
    </row>
    <row r="773" spans="1:4" ht="12.75">
      <c r="A773" s="100"/>
      <c r="B773" s="100"/>
      <c r="C773" s="100"/>
      <c r="D773" s="100"/>
    </row>
    <row r="774" spans="1:4" ht="12.75">
      <c r="A774" s="100"/>
      <c r="B774" s="100"/>
      <c r="C774" s="100"/>
      <c r="D774" s="100"/>
    </row>
    <row r="775" spans="1:4" ht="12.75">
      <c r="A775" s="100"/>
      <c r="B775" s="100"/>
      <c r="C775" s="100"/>
      <c r="D775" s="100"/>
    </row>
    <row r="776" spans="1:4" ht="12.75">
      <c r="A776" s="100"/>
      <c r="B776" s="100"/>
      <c r="C776" s="100"/>
      <c r="D776" s="100"/>
    </row>
    <row r="777" spans="1:4" ht="12.75">
      <c r="A777" s="100"/>
      <c r="B777" s="100"/>
      <c r="C777" s="100"/>
      <c r="D777" s="100"/>
    </row>
    <row r="778" spans="1:4" ht="12.75">
      <c r="A778" s="100"/>
      <c r="B778" s="100"/>
      <c r="C778" s="100"/>
      <c r="D778" s="100"/>
    </row>
    <row r="779" spans="1:4" ht="12.75">
      <c r="A779" s="100"/>
      <c r="B779" s="100"/>
      <c r="C779" s="100"/>
      <c r="D779" s="100"/>
    </row>
    <row r="780" spans="1:4" ht="12.75">
      <c r="A780" s="100"/>
      <c r="B780" s="100"/>
      <c r="C780" s="100"/>
      <c r="D780" s="100"/>
    </row>
    <row r="781" spans="1:4" ht="12.75">
      <c r="A781" s="100"/>
      <c r="B781" s="100"/>
      <c r="C781" s="100"/>
      <c r="D781" s="100"/>
    </row>
    <row r="782" spans="1:4" ht="12.75">
      <c r="A782" s="100"/>
      <c r="B782" s="100"/>
      <c r="C782" s="100"/>
      <c r="D782" s="100"/>
    </row>
    <row r="783" spans="1:4" ht="12.75">
      <c r="A783" s="100"/>
      <c r="B783" s="100"/>
      <c r="C783" s="100"/>
      <c r="D783" s="100"/>
    </row>
    <row r="784" spans="1:4" ht="12.75">
      <c r="A784" s="100"/>
      <c r="B784" s="100"/>
      <c r="C784" s="100"/>
      <c r="D784" s="100"/>
    </row>
    <row r="785" spans="1:4" ht="12.75">
      <c r="A785" s="100"/>
      <c r="B785" s="100"/>
      <c r="C785" s="100"/>
      <c r="D785" s="100"/>
    </row>
    <row r="786" spans="1:4" ht="12.75">
      <c r="A786" s="100"/>
      <c r="B786" s="100"/>
      <c r="C786" s="100"/>
      <c r="D786" s="100"/>
    </row>
    <row r="787" spans="1:4" ht="12.75">
      <c r="A787" s="100"/>
      <c r="B787" s="100"/>
      <c r="C787" s="100"/>
      <c r="D787" s="100"/>
    </row>
    <row r="788" spans="1:4" ht="12.75">
      <c r="A788" s="100"/>
      <c r="B788" s="100"/>
      <c r="C788" s="100"/>
      <c r="D788" s="100"/>
    </row>
    <row r="789" spans="1:4" ht="12.75">
      <c r="A789" s="100"/>
      <c r="B789" s="100"/>
      <c r="C789" s="100"/>
      <c r="D789" s="100"/>
    </row>
    <row r="790" spans="1:4" ht="12.75">
      <c r="A790" s="100"/>
      <c r="B790" s="100"/>
      <c r="C790" s="100"/>
      <c r="D790" s="100"/>
    </row>
    <row r="791" spans="1:4" ht="12.75">
      <c r="A791" s="100"/>
      <c r="B791" s="100"/>
      <c r="C791" s="100"/>
      <c r="D791" s="100"/>
    </row>
    <row r="792" spans="1:4" ht="12.75">
      <c r="A792" s="100"/>
      <c r="B792" s="100"/>
      <c r="C792" s="100"/>
      <c r="D792" s="100"/>
    </row>
    <row r="793" spans="1:4" ht="12.75">
      <c r="A793" s="100"/>
      <c r="B793" s="100"/>
      <c r="C793" s="100"/>
      <c r="D793" s="100"/>
    </row>
    <row r="794" spans="1:4" ht="12.75">
      <c r="A794" s="100"/>
      <c r="B794" s="100"/>
      <c r="C794" s="100"/>
      <c r="D794" s="100"/>
    </row>
    <row r="795" spans="1:4" ht="12.75">
      <c r="A795" s="100"/>
      <c r="B795" s="100"/>
      <c r="C795" s="100"/>
      <c r="D795" s="100"/>
    </row>
    <row r="796" spans="1:4" ht="12.75">
      <c r="A796" s="100"/>
      <c r="B796" s="100"/>
      <c r="C796" s="100"/>
      <c r="D796" s="100"/>
    </row>
    <row r="797" spans="1:4" ht="12.75">
      <c r="A797" s="100"/>
      <c r="B797" s="100"/>
      <c r="C797" s="100"/>
      <c r="D797" s="100"/>
    </row>
    <row r="798" spans="1:4" ht="12.75">
      <c r="A798" s="100"/>
      <c r="B798" s="100"/>
      <c r="C798" s="100"/>
      <c r="D798" s="100"/>
    </row>
    <row r="799" spans="1:4" ht="12.75">
      <c r="A799" s="100"/>
      <c r="B799" s="100"/>
      <c r="C799" s="100"/>
      <c r="D799" s="100"/>
    </row>
    <row r="800" spans="1:4" ht="12.75">
      <c r="A800" s="100"/>
      <c r="B800" s="100"/>
      <c r="C800" s="100"/>
      <c r="D800" s="100"/>
    </row>
    <row r="804" ht="12.75">
      <c r="A804" t="s">
        <v>1219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H16:H2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C83"/>
  <sheetViews>
    <sheetView workbookViewId="0" topLeftCell="A61">
      <selection activeCell="A62" sqref="A62"/>
    </sheetView>
  </sheetViews>
  <sheetFormatPr defaultColWidth="9.33203125" defaultRowHeight="12.75"/>
  <cols>
    <col min="1" max="1" width="35.83203125" style="81" customWidth="1"/>
    <col min="2" max="3" width="6.66015625" style="22" customWidth="1"/>
    <col min="4" max="16384" width="9.33203125" style="22" customWidth="1"/>
  </cols>
  <sheetData>
    <row r="1" spans="2:3" ht="12.75">
      <c r="B1" s="81"/>
      <c r="C1" s="81"/>
    </row>
    <row r="2" spans="1:3" ht="12.75">
      <c r="A2" s="81" t="s">
        <v>718</v>
      </c>
      <c r="B2" s="81" t="s">
        <v>719</v>
      </c>
      <c r="C2" s="81" t="s">
        <v>720</v>
      </c>
    </row>
    <row r="3" spans="1:3" ht="12.75">
      <c r="A3" s="81" t="s">
        <v>721</v>
      </c>
      <c r="B3" s="81" t="s">
        <v>722</v>
      </c>
      <c r="C3" s="81" t="s">
        <v>723</v>
      </c>
    </row>
    <row r="4" spans="1:3" ht="12.75">
      <c r="A4" s="81" t="s">
        <v>724</v>
      </c>
      <c r="B4" s="81" t="s">
        <v>725</v>
      </c>
      <c r="C4" s="81" t="s">
        <v>726</v>
      </c>
    </row>
    <row r="5" spans="1:3" ht="12.75">
      <c r="A5" s="81" t="s">
        <v>727</v>
      </c>
      <c r="B5" s="81" t="s">
        <v>728</v>
      </c>
      <c r="C5" s="81" t="s">
        <v>729</v>
      </c>
    </row>
    <row r="6" spans="1:3" ht="12.75">
      <c r="A6" s="81" t="s">
        <v>730</v>
      </c>
      <c r="B6" s="81" t="s">
        <v>731</v>
      </c>
      <c r="C6" s="81" t="s">
        <v>732</v>
      </c>
    </row>
    <row r="7" spans="1:3" ht="12.75">
      <c r="A7" s="81" t="s">
        <v>733</v>
      </c>
      <c r="B7" s="81" t="s">
        <v>734</v>
      </c>
      <c r="C7" s="81" t="s">
        <v>735</v>
      </c>
    </row>
    <row r="8" spans="1:3" ht="12.75">
      <c r="A8" s="81" t="s">
        <v>736</v>
      </c>
      <c r="B8" s="81" t="s">
        <v>737</v>
      </c>
      <c r="C8" s="81" t="s">
        <v>738</v>
      </c>
    </row>
    <row r="9" spans="1:3" ht="12.75">
      <c r="A9" s="81" t="s">
        <v>739</v>
      </c>
      <c r="B9" s="81" t="s">
        <v>740</v>
      </c>
      <c r="C9" s="81" t="s">
        <v>741</v>
      </c>
    </row>
    <row r="10" spans="1:3" ht="12.75">
      <c r="A10" s="81" t="s">
        <v>742</v>
      </c>
      <c r="B10" s="81" t="s">
        <v>743</v>
      </c>
      <c r="C10" s="81" t="s">
        <v>744</v>
      </c>
    </row>
    <row r="11" spans="1:3" ht="12.75">
      <c r="A11" s="81" t="s">
        <v>745</v>
      </c>
      <c r="B11" s="81" t="s">
        <v>746</v>
      </c>
      <c r="C11" s="81" t="s">
        <v>747</v>
      </c>
    </row>
    <row r="12" spans="1:3" ht="12.75">
      <c r="A12" s="81" t="s">
        <v>748</v>
      </c>
      <c r="B12" s="81" t="s">
        <v>749</v>
      </c>
      <c r="C12" s="81" t="s">
        <v>750</v>
      </c>
    </row>
    <row r="13" spans="1:3" ht="12.75">
      <c r="A13" s="81" t="s">
        <v>751</v>
      </c>
      <c r="B13" s="81" t="s">
        <v>752</v>
      </c>
      <c r="C13" s="81" t="s">
        <v>753</v>
      </c>
    </row>
    <row r="14" spans="1:3" ht="12.75">
      <c r="A14" s="81" t="s">
        <v>754</v>
      </c>
      <c r="B14" s="81" t="s">
        <v>755</v>
      </c>
      <c r="C14" s="81" t="s">
        <v>756</v>
      </c>
    </row>
    <row r="15" spans="1:3" ht="12.75">
      <c r="A15" s="81" t="s">
        <v>757</v>
      </c>
      <c r="B15" s="81" t="s">
        <v>758</v>
      </c>
      <c r="C15" s="81" t="s">
        <v>759</v>
      </c>
    </row>
    <row r="16" spans="1:3" ht="12.75">
      <c r="A16" s="81" t="s">
        <v>760</v>
      </c>
      <c r="B16" s="81" t="s">
        <v>761</v>
      </c>
      <c r="C16" s="81" t="s">
        <v>762</v>
      </c>
    </row>
    <row r="17" spans="1:3" ht="12.75">
      <c r="A17" s="81" t="s">
        <v>763</v>
      </c>
      <c r="B17" s="81" t="s">
        <v>764</v>
      </c>
      <c r="C17" s="81" t="s">
        <v>765</v>
      </c>
    </row>
    <row r="18" spans="1:3" ht="12.75">
      <c r="A18" s="81" t="s">
        <v>766</v>
      </c>
      <c r="B18" s="81" t="s">
        <v>767</v>
      </c>
      <c r="C18" s="81" t="s">
        <v>768</v>
      </c>
    </row>
    <row r="19" spans="1:3" ht="12.75">
      <c r="A19" s="81" t="s">
        <v>769</v>
      </c>
      <c r="B19" s="81" t="s">
        <v>770</v>
      </c>
      <c r="C19" s="81" t="s">
        <v>771</v>
      </c>
    </row>
    <row r="20" spans="1:3" ht="12.75">
      <c r="A20" s="81" t="s">
        <v>772</v>
      </c>
      <c r="B20" s="81" t="s">
        <v>773</v>
      </c>
      <c r="C20" s="81" t="s">
        <v>774</v>
      </c>
    </row>
    <row r="21" spans="1:3" ht="12.75">
      <c r="A21" s="81" t="s">
        <v>775</v>
      </c>
      <c r="B21" s="81" t="s">
        <v>776</v>
      </c>
      <c r="C21" s="81" t="s">
        <v>777</v>
      </c>
    </row>
    <row r="22" spans="1:3" ht="12.75">
      <c r="A22" s="81" t="s">
        <v>778</v>
      </c>
      <c r="B22" s="81" t="s">
        <v>779</v>
      </c>
      <c r="C22" s="81" t="s">
        <v>780</v>
      </c>
    </row>
    <row r="23" spans="1:3" ht="12.75">
      <c r="A23" s="81" t="s">
        <v>781</v>
      </c>
      <c r="B23" s="81" t="s">
        <v>782</v>
      </c>
      <c r="C23" s="81" t="s">
        <v>783</v>
      </c>
    </row>
    <row r="24" spans="1:3" ht="12.75">
      <c r="A24" s="81" t="s">
        <v>784</v>
      </c>
      <c r="B24" s="81" t="s">
        <v>785</v>
      </c>
      <c r="C24" s="81" t="s">
        <v>786</v>
      </c>
    </row>
    <row r="25" spans="1:3" ht="12.75">
      <c r="A25" s="81" t="s">
        <v>787</v>
      </c>
      <c r="B25" s="81" t="s">
        <v>788</v>
      </c>
      <c r="C25" s="81" t="s">
        <v>789</v>
      </c>
    </row>
    <row r="26" spans="1:3" ht="12.75">
      <c r="A26" s="81" t="s">
        <v>790</v>
      </c>
      <c r="B26" s="81" t="s">
        <v>791</v>
      </c>
      <c r="C26" s="81" t="s">
        <v>792</v>
      </c>
    </row>
    <row r="27" spans="1:3" ht="12.75">
      <c r="A27" s="81" t="s">
        <v>793</v>
      </c>
      <c r="B27" s="81" t="s">
        <v>794</v>
      </c>
      <c r="C27" s="81" t="s">
        <v>795</v>
      </c>
    </row>
    <row r="28" spans="1:3" ht="12.75">
      <c r="A28" s="81" t="s">
        <v>796</v>
      </c>
      <c r="B28" s="81" t="s">
        <v>797</v>
      </c>
      <c r="C28" s="81" t="s">
        <v>798</v>
      </c>
    </row>
    <row r="29" spans="1:3" ht="12.75">
      <c r="A29" s="81" t="s">
        <v>799</v>
      </c>
      <c r="B29" s="81" t="s">
        <v>800</v>
      </c>
      <c r="C29" s="81" t="s">
        <v>801</v>
      </c>
    </row>
    <row r="30" spans="1:3" ht="12.75">
      <c r="A30" s="81" t="s">
        <v>802</v>
      </c>
      <c r="B30" s="81" t="s">
        <v>803</v>
      </c>
      <c r="C30" s="81" t="s">
        <v>804</v>
      </c>
    </row>
    <row r="31" spans="1:3" ht="12.75">
      <c r="A31" s="81" t="s">
        <v>805</v>
      </c>
      <c r="B31" s="81" t="s">
        <v>806</v>
      </c>
      <c r="C31" s="81" t="s">
        <v>807</v>
      </c>
    </row>
    <row r="32" spans="1:3" ht="12.75">
      <c r="A32" s="81" t="s">
        <v>808</v>
      </c>
      <c r="B32" s="81" t="s">
        <v>809</v>
      </c>
      <c r="C32" s="81" t="s">
        <v>810</v>
      </c>
    </row>
    <row r="33" spans="1:3" ht="12.75">
      <c r="A33" s="81" t="s">
        <v>811</v>
      </c>
      <c r="B33" s="81" t="s">
        <v>812</v>
      </c>
      <c r="C33" s="81" t="s">
        <v>813</v>
      </c>
    </row>
    <row r="34" spans="1:3" ht="12.75">
      <c r="A34" s="81" t="s">
        <v>814</v>
      </c>
      <c r="B34" s="81" t="s">
        <v>815</v>
      </c>
      <c r="C34" s="81" t="s">
        <v>816</v>
      </c>
    </row>
    <row r="35" spans="1:3" ht="12.75">
      <c r="A35" s="81" t="s">
        <v>817</v>
      </c>
      <c r="B35" s="81" t="s">
        <v>818</v>
      </c>
      <c r="C35" s="81" t="s">
        <v>819</v>
      </c>
    </row>
    <row r="36" spans="1:3" ht="12.75">
      <c r="A36" s="81" t="s">
        <v>820</v>
      </c>
      <c r="B36" s="81" t="s">
        <v>821</v>
      </c>
      <c r="C36" s="81" t="s">
        <v>822</v>
      </c>
    </row>
    <row r="37" spans="1:3" ht="12.75">
      <c r="A37" s="81" t="s">
        <v>823</v>
      </c>
      <c r="B37" s="81" t="s">
        <v>824</v>
      </c>
      <c r="C37" s="81" t="s">
        <v>825</v>
      </c>
    </row>
    <row r="38" spans="1:3" ht="12.75">
      <c r="A38" s="81" t="s">
        <v>826</v>
      </c>
      <c r="B38" s="81" t="s">
        <v>827</v>
      </c>
      <c r="C38" s="81" t="s">
        <v>828</v>
      </c>
    </row>
    <row r="39" spans="1:3" ht="12.75">
      <c r="A39" s="81" t="s">
        <v>829</v>
      </c>
      <c r="B39" s="81" t="s">
        <v>830</v>
      </c>
      <c r="C39" s="81" t="s">
        <v>831</v>
      </c>
    </row>
    <row r="40" spans="1:3" ht="12.75">
      <c r="A40" s="81" t="s">
        <v>832</v>
      </c>
      <c r="B40" s="81" t="s">
        <v>833</v>
      </c>
      <c r="C40" s="81" t="s">
        <v>834</v>
      </c>
    </row>
    <row r="41" spans="1:3" ht="12.75">
      <c r="A41" s="81" t="s">
        <v>835</v>
      </c>
      <c r="B41" s="81" t="s">
        <v>836</v>
      </c>
      <c r="C41" s="81" t="s">
        <v>837</v>
      </c>
    </row>
    <row r="42" spans="1:3" ht="12.75">
      <c r="A42" s="81" t="s">
        <v>838</v>
      </c>
      <c r="B42" s="81" t="s">
        <v>839</v>
      </c>
      <c r="C42" s="81" t="s">
        <v>840</v>
      </c>
    </row>
    <row r="43" spans="1:3" ht="12.75">
      <c r="A43" s="81" t="s">
        <v>841</v>
      </c>
      <c r="B43" s="81" t="s">
        <v>842</v>
      </c>
      <c r="C43" s="81" t="s">
        <v>843</v>
      </c>
    </row>
    <row r="44" spans="1:3" ht="12.75">
      <c r="A44" s="81" t="s">
        <v>844</v>
      </c>
      <c r="B44" s="81" t="s">
        <v>845</v>
      </c>
      <c r="C44" s="81" t="s">
        <v>846</v>
      </c>
    </row>
    <row r="45" spans="1:3" ht="12.75">
      <c r="A45" s="81" t="s">
        <v>847</v>
      </c>
      <c r="B45" s="81" t="s">
        <v>848</v>
      </c>
      <c r="C45" s="81" t="s">
        <v>849</v>
      </c>
    </row>
    <row r="46" spans="1:3" ht="12.75">
      <c r="A46" s="81" t="s">
        <v>850</v>
      </c>
      <c r="B46" s="81" t="s">
        <v>851</v>
      </c>
      <c r="C46" s="81" t="s">
        <v>852</v>
      </c>
    </row>
    <row r="47" spans="1:3" ht="12.75">
      <c r="A47" s="81" t="s">
        <v>1093</v>
      </c>
      <c r="B47" s="81" t="s">
        <v>1094</v>
      </c>
      <c r="C47" s="81" t="s">
        <v>1095</v>
      </c>
    </row>
    <row r="48" spans="1:3" ht="12.75">
      <c r="A48" s="81" t="s">
        <v>1096</v>
      </c>
      <c r="B48" s="81" t="s">
        <v>1097</v>
      </c>
      <c r="C48" s="81" t="s">
        <v>1098</v>
      </c>
    </row>
    <row r="49" spans="1:3" ht="12.75">
      <c r="A49" s="81" t="s">
        <v>1099</v>
      </c>
      <c r="B49" s="81" t="s">
        <v>1100</v>
      </c>
      <c r="C49" s="81" t="s">
        <v>1101</v>
      </c>
    </row>
    <row r="50" spans="1:3" ht="12.75">
      <c r="A50" s="81" t="s">
        <v>1102</v>
      </c>
      <c r="B50" s="81" t="s">
        <v>1103</v>
      </c>
      <c r="C50" s="81" t="s">
        <v>1104</v>
      </c>
    </row>
    <row r="51" spans="1:3" ht="12.75">
      <c r="A51" s="81" t="s">
        <v>1105</v>
      </c>
      <c r="B51" s="81" t="s">
        <v>1106</v>
      </c>
      <c r="C51" s="81" t="s">
        <v>1107</v>
      </c>
    </row>
    <row r="52" spans="1:3" ht="12.75">
      <c r="A52" s="81" t="s">
        <v>1108</v>
      </c>
      <c r="B52" s="81" t="s">
        <v>1109</v>
      </c>
      <c r="C52" s="81" t="s">
        <v>1110</v>
      </c>
    </row>
    <row r="53" spans="1:3" ht="12.75">
      <c r="A53" s="81" t="s">
        <v>1111</v>
      </c>
      <c r="B53" s="81" t="s">
        <v>1112</v>
      </c>
      <c r="C53" s="81" t="s">
        <v>1113</v>
      </c>
    </row>
    <row r="54" spans="1:3" ht="12.75">
      <c r="A54" s="81" t="s">
        <v>1114</v>
      </c>
      <c r="B54" s="81" t="s">
        <v>1115</v>
      </c>
      <c r="C54" s="81" t="s">
        <v>1116</v>
      </c>
    </row>
    <row r="55" spans="1:3" ht="12.75">
      <c r="A55" s="81" t="s">
        <v>1117</v>
      </c>
      <c r="B55" s="81" t="s">
        <v>1118</v>
      </c>
      <c r="C55" s="81" t="s">
        <v>1119</v>
      </c>
    </row>
    <row r="56" spans="1:3" ht="12.75">
      <c r="A56" s="81" t="s">
        <v>1120</v>
      </c>
      <c r="B56" s="81" t="s">
        <v>1121</v>
      </c>
      <c r="C56" s="81" t="s">
        <v>276</v>
      </c>
    </row>
    <row r="57" spans="1:3" ht="12.75">
      <c r="A57" s="81" t="s">
        <v>277</v>
      </c>
      <c r="B57" s="81" t="s">
        <v>278</v>
      </c>
      <c r="C57" s="81" t="s">
        <v>279</v>
      </c>
    </row>
    <row r="58" spans="1:3" ht="12.75">
      <c r="A58" s="81" t="s">
        <v>280</v>
      </c>
      <c r="B58" s="81" t="s">
        <v>281</v>
      </c>
      <c r="C58" s="81" t="s">
        <v>282</v>
      </c>
    </row>
    <row r="59" spans="1:3" ht="12.75">
      <c r="A59" s="81" t="s">
        <v>283</v>
      </c>
      <c r="B59" s="81" t="s">
        <v>284</v>
      </c>
      <c r="C59" s="81" t="s">
        <v>285</v>
      </c>
    </row>
    <row r="60" spans="1:3" ht="12.75">
      <c r="A60" s="81" t="s">
        <v>286</v>
      </c>
      <c r="B60" s="81" t="s">
        <v>287</v>
      </c>
      <c r="C60" s="81" t="s">
        <v>288</v>
      </c>
    </row>
    <row r="61" spans="1:3" ht="12.75">
      <c r="A61" s="81" t="s">
        <v>289</v>
      </c>
      <c r="B61" s="81" t="s">
        <v>290</v>
      </c>
      <c r="C61" s="81" t="s">
        <v>291</v>
      </c>
    </row>
    <row r="62" spans="1:3" ht="12.75">
      <c r="A62" s="81" t="s">
        <v>292</v>
      </c>
      <c r="B62" s="81" t="s">
        <v>293</v>
      </c>
      <c r="C62" s="81" t="s">
        <v>294</v>
      </c>
    </row>
    <row r="63" spans="1:3" ht="12.75">
      <c r="A63" s="81" t="s">
        <v>295</v>
      </c>
      <c r="B63" s="81" t="s">
        <v>296</v>
      </c>
      <c r="C63" s="81" t="s">
        <v>297</v>
      </c>
    </row>
    <row r="64" spans="1:3" ht="12.75">
      <c r="A64" s="81" t="s">
        <v>298</v>
      </c>
      <c r="B64" s="81" t="s">
        <v>299</v>
      </c>
      <c r="C64" s="81" t="s">
        <v>300</v>
      </c>
    </row>
    <row r="65" spans="1:3" ht="12.75">
      <c r="A65" s="81" t="s">
        <v>301</v>
      </c>
      <c r="B65" s="81" t="s">
        <v>302</v>
      </c>
      <c r="C65" s="81" t="s">
        <v>303</v>
      </c>
    </row>
    <row r="66" spans="1:3" ht="12.75">
      <c r="A66" s="81" t="s">
        <v>304</v>
      </c>
      <c r="B66" s="81" t="s">
        <v>305</v>
      </c>
      <c r="C66" s="81" t="s">
        <v>306</v>
      </c>
    </row>
    <row r="67" spans="1:3" ht="12.75">
      <c r="A67" s="81" t="s">
        <v>307</v>
      </c>
      <c r="B67" s="81" t="s">
        <v>308</v>
      </c>
      <c r="C67" s="81" t="s">
        <v>309</v>
      </c>
    </row>
    <row r="68" spans="1:3" ht="12.75">
      <c r="A68" s="81" t="s">
        <v>310</v>
      </c>
      <c r="B68" s="81" t="s">
        <v>311</v>
      </c>
      <c r="C68" s="81" t="s">
        <v>312</v>
      </c>
    </row>
    <row r="69" spans="1:3" ht="12.75">
      <c r="A69" s="81" t="s">
        <v>313</v>
      </c>
      <c r="B69" s="81" t="s">
        <v>314</v>
      </c>
      <c r="C69" s="81" t="s">
        <v>315</v>
      </c>
    </row>
    <row r="70" spans="1:3" ht="12.75">
      <c r="A70" s="81" t="s">
        <v>316</v>
      </c>
      <c r="B70" s="81" t="s">
        <v>317</v>
      </c>
      <c r="C70" s="81" t="s">
        <v>318</v>
      </c>
    </row>
    <row r="71" spans="1:3" ht="12.75">
      <c r="A71" s="81" t="s">
        <v>319</v>
      </c>
      <c r="B71" s="81" t="s">
        <v>320</v>
      </c>
      <c r="C71" s="81" t="s">
        <v>321</v>
      </c>
    </row>
    <row r="72" spans="1:3" ht="12.75">
      <c r="A72" s="81" t="s">
        <v>322</v>
      </c>
      <c r="B72" s="81" t="s">
        <v>323</v>
      </c>
      <c r="C72" s="81" t="s">
        <v>324</v>
      </c>
    </row>
    <row r="73" spans="1:3" ht="12.75">
      <c r="A73" s="81" t="s">
        <v>325</v>
      </c>
      <c r="B73" s="81" t="s">
        <v>326</v>
      </c>
      <c r="C73" s="81" t="s">
        <v>327</v>
      </c>
    </row>
    <row r="74" spans="1:3" ht="12.75">
      <c r="A74" s="81" t="s">
        <v>328</v>
      </c>
      <c r="B74" s="81" t="s">
        <v>329</v>
      </c>
      <c r="C74" s="81" t="s">
        <v>330</v>
      </c>
    </row>
    <row r="75" spans="1:3" ht="12.75">
      <c r="A75" s="81" t="s">
        <v>331</v>
      </c>
      <c r="B75" s="81" t="s">
        <v>332</v>
      </c>
      <c r="C75" s="81" t="s">
        <v>333</v>
      </c>
    </row>
    <row r="76" spans="1:3" ht="12.75">
      <c r="A76" s="81" t="s">
        <v>334</v>
      </c>
      <c r="B76" s="81" t="s">
        <v>335</v>
      </c>
      <c r="C76" s="81" t="s">
        <v>336</v>
      </c>
    </row>
    <row r="77" spans="1:3" ht="12.75">
      <c r="A77" s="81" t="s">
        <v>337</v>
      </c>
      <c r="B77" s="81" t="s">
        <v>338</v>
      </c>
      <c r="C77" s="81" t="s">
        <v>339</v>
      </c>
    </row>
    <row r="78" spans="1:3" ht="12.75">
      <c r="A78" s="81" t="s">
        <v>340</v>
      </c>
      <c r="B78" s="81" t="s">
        <v>341</v>
      </c>
      <c r="C78" s="81" t="s">
        <v>342</v>
      </c>
    </row>
    <row r="79" spans="1:3" ht="12.75">
      <c r="A79" s="81" t="s">
        <v>343</v>
      </c>
      <c r="B79" s="81" t="s">
        <v>344</v>
      </c>
      <c r="C79" s="81" t="s">
        <v>345</v>
      </c>
    </row>
    <row r="80" spans="1:3" ht="12.75">
      <c r="A80" s="81" t="s">
        <v>346</v>
      </c>
      <c r="B80" s="81" t="s">
        <v>347</v>
      </c>
      <c r="C80" s="81" t="s">
        <v>348</v>
      </c>
    </row>
    <row r="81" spans="1:3" ht="12.75">
      <c r="A81" s="81" t="s">
        <v>349</v>
      </c>
      <c r="B81" s="81" t="s">
        <v>350</v>
      </c>
      <c r="C81" s="81" t="s">
        <v>351</v>
      </c>
    </row>
    <row r="82" spans="1:3" ht="12.75">
      <c r="A82" s="81" t="s">
        <v>352</v>
      </c>
      <c r="B82" s="81" t="s">
        <v>353</v>
      </c>
      <c r="C82" s="81" t="s">
        <v>354</v>
      </c>
    </row>
    <row r="83" spans="1:3" ht="12.75">
      <c r="A83" s="81" t="s">
        <v>355</v>
      </c>
      <c r="B83" s="81" t="s">
        <v>356</v>
      </c>
      <c r="C83" s="81" t="s">
        <v>357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Q22"/>
  <sheetViews>
    <sheetView showGridLines="0" workbookViewId="0" topLeftCell="A1">
      <selection activeCell="L3" sqref="L3:Q3"/>
    </sheetView>
  </sheetViews>
  <sheetFormatPr defaultColWidth="9.33203125" defaultRowHeight="12.75"/>
  <cols>
    <col min="1" max="1" width="20.83203125" style="0" customWidth="1"/>
    <col min="2" max="11" width="4.66015625" style="0" hidden="1" customWidth="1"/>
    <col min="12" max="12" width="50.83203125" style="0" customWidth="1"/>
    <col min="13" max="14" width="7.83203125" style="0" hidden="1" customWidth="1"/>
    <col min="15" max="15" width="7.5" style="0" bestFit="1" customWidth="1"/>
    <col min="16" max="16" width="20.83203125" style="0" customWidth="1"/>
    <col min="17" max="17" width="40.83203125" style="0" customWidth="1"/>
  </cols>
  <sheetData>
    <row r="1" ht="15" customHeight="1"/>
    <row r="2" ht="15" customHeight="1">
      <c r="A2" s="38" t="s">
        <v>1033</v>
      </c>
    </row>
    <row r="3" spans="1:17" ht="15" customHeight="1">
      <c r="A3" s="39" t="s">
        <v>1034</v>
      </c>
      <c r="L3" s="196"/>
      <c r="M3" s="196"/>
      <c r="N3" s="196"/>
      <c r="O3" s="196"/>
      <c r="P3" s="196"/>
      <c r="Q3" s="196"/>
    </row>
    <row r="4" spans="1:17" s="42" customFormat="1" ht="15" customHeight="1">
      <c r="A4" s="41"/>
      <c r="L4" s="197" t="s">
        <v>1031</v>
      </c>
      <c r="M4" s="197"/>
      <c r="N4" s="197"/>
      <c r="O4" s="197"/>
      <c r="P4" s="197"/>
      <c r="Q4" s="197"/>
    </row>
    <row r="5" ht="15" customHeight="1">
      <c r="A5" s="39"/>
    </row>
    <row r="6" spans="1:15" ht="15" customHeight="1">
      <c r="A6" s="39" t="s">
        <v>1032</v>
      </c>
      <c r="L6" s="196"/>
      <c r="M6" s="196"/>
      <c r="N6" s="196"/>
      <c r="O6" s="196"/>
    </row>
    <row r="7" spans="12:15" ht="9.75" customHeight="1">
      <c r="L7" s="43"/>
      <c r="M7" s="43"/>
      <c r="N7" s="43"/>
      <c r="O7" s="43"/>
    </row>
    <row r="8" spans="12:16" ht="15" customHeight="1">
      <c r="L8" s="196"/>
      <c r="M8" s="196"/>
      <c r="N8" s="196"/>
      <c r="O8" s="196"/>
      <c r="P8" s="44"/>
    </row>
    <row r="9" spans="12:16" ht="15" customHeight="1">
      <c r="L9" s="198"/>
      <c r="M9" s="198"/>
      <c r="N9" s="198"/>
      <c r="O9" s="198"/>
      <c r="P9" s="199"/>
    </row>
    <row r="10" ht="15" customHeight="1">
      <c r="A10" t="s">
        <v>1035</v>
      </c>
    </row>
    <row r="11" spans="1:16" ht="15" customHeight="1">
      <c r="A11" t="s">
        <v>1036</v>
      </c>
      <c r="L11" s="23"/>
      <c r="M11" s="86"/>
      <c r="N11" s="86"/>
      <c r="O11" s="40"/>
      <c r="P11" s="40"/>
    </row>
    <row r="12" ht="15" customHeight="1"/>
    <row r="13" spans="1:12" ht="15" customHeight="1">
      <c r="A13" s="195" t="s">
        <v>1037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4" ht="15" customHeight="1">
      <c r="A14" t="s">
        <v>1036</v>
      </c>
      <c r="L14" s="46"/>
      <c r="M14" s="87"/>
      <c r="N14" s="87"/>
    </row>
    <row r="15" ht="15" customHeight="1"/>
    <row r="16" spans="1:16" ht="49.5" customHeight="1">
      <c r="A16" s="191" t="s">
        <v>556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2"/>
      <c r="M16" s="192"/>
      <c r="N16" s="192"/>
      <c r="O16" s="192"/>
      <c r="P16" s="192"/>
    </row>
    <row r="17" spans="1:16" ht="12.75">
      <c r="A17" s="194" t="s">
        <v>1017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18" spans="1:16" ht="12.75">
      <c r="A18" s="193" t="s">
        <v>1038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6" s="19" customFormat="1" ht="38.25">
      <c r="A19" s="189" t="s">
        <v>504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2" t="s">
        <v>717</v>
      </c>
      <c r="N19" s="2" t="s">
        <v>716</v>
      </c>
      <c r="O19" s="2" t="s">
        <v>502</v>
      </c>
      <c r="P19" s="2" t="s">
        <v>207</v>
      </c>
    </row>
    <row r="20" spans="1:16" s="19" customFormat="1" ht="12.75">
      <c r="A20" s="189">
        <v>1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3"/>
      <c r="N20" s="3"/>
      <c r="O20" s="2">
        <v>2</v>
      </c>
      <c r="P20" s="3">
        <v>3</v>
      </c>
    </row>
    <row r="21" spans="1:16" ht="15.75">
      <c r="A21" s="187" t="s">
        <v>914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79" t="s">
        <v>1096</v>
      </c>
      <c r="M21" s="82" t="str">
        <f>IF(ISBLANK(L21),0,VLOOKUP(L21,Spravochnik!$A$1:$B$83,2,FALSE))</f>
        <v>47</v>
      </c>
      <c r="N21" s="82" t="str">
        <f>IF(ISBLANK(L21),0,VLOOKUP(L21,Spravochnik!$A$1:$C$83,3,FALSE))</f>
        <v>155</v>
      </c>
      <c r="O21" s="4">
        <v>1</v>
      </c>
      <c r="P21" s="45"/>
    </row>
    <row r="22" spans="1:16" ht="15.75">
      <c r="A22" s="18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80"/>
      <c r="M22" s="83">
        <f>IF(ISBLANK(L22),0,VLOOKUP(L22,Spravochnik!$A$1:$B$83,2,FALSE))</f>
        <v>0</v>
      </c>
      <c r="N22" s="83">
        <f>IF(ISBLANK(L22),0,VLOOKUP(L22,Spravochnik!$A$1:$C$83,3,FALSE))</f>
        <v>0</v>
      </c>
      <c r="O22" s="4">
        <v>2</v>
      </c>
      <c r="P22" s="45"/>
    </row>
  </sheetData>
  <sheetProtection password="E2BC" sheet="1" objects="1" scenarios="1" selectLockedCells="1"/>
  <mergeCells count="12">
    <mergeCell ref="A13:L13"/>
    <mergeCell ref="L6:O6"/>
    <mergeCell ref="L8:O8"/>
    <mergeCell ref="L3:Q3"/>
    <mergeCell ref="L4:Q4"/>
    <mergeCell ref="L9:P9"/>
    <mergeCell ref="A21:A22"/>
    <mergeCell ref="A20:L20"/>
    <mergeCell ref="A19:L19"/>
    <mergeCell ref="A16:P16"/>
    <mergeCell ref="A18:P18"/>
    <mergeCell ref="A17:P17"/>
  </mergeCells>
  <conditionalFormatting sqref="P21">
    <cfRule type="expression" priority="1" dxfId="0" stopIfTrue="1">
      <formula>$M$21&lt;1</formula>
    </cfRule>
  </conditionalFormatting>
  <conditionalFormatting sqref="P22">
    <cfRule type="expression" priority="2" dxfId="0" stopIfTrue="1">
      <formula>$M$22&lt;1</formula>
    </cfRule>
  </conditionalFormatting>
  <dataValidations count="9">
    <dataValidation type="list" allowBlank="1" showInputMessage="1" showErrorMessage="1" errorTitle="Ошибка ввода" error="Выберите значение из списка" sqref="L14">
      <formula1>"Днём,Вечером,В две смены"</formula1>
    </dataValidation>
    <dataValidation type="list" allowBlank="1" showInputMessage="1" showErrorMessage="1" errorTitle="Ошибка ввода" error="Выберите значение из списка" sqref="L6:O6">
      <formula1>"вечерняя (сменная) общеобразовательная школа,учреждение для лиц с ограниченными возможностями здоровья,вечерняя (сменная) общеобразовательная школа при ИТУ,центр образования,открытая (сменная) общеобразовательная школа"</formula1>
    </dataValidation>
    <dataValidation type="list" allowBlank="1" showInputMessage="1" showErrorMessage="1" errorTitle="Ошибка ввода" error="Выберите значение из списка" sqref="L8:O8">
      <formula1>"самостоятельная,отдельные классы,организованные при дневном общеобразовательном учреждении,УКП"</formula1>
    </dataValidation>
    <dataValidation type="list" allowBlank="1" showInputMessage="1" showErrorMessage="1" errorTitle="Ошибка ввода" error="Выберите значение из списка" sqref="L21">
      <formula1>Lang</formula1>
    </dataValidation>
    <dataValidation type="list" allowBlank="1" showInputMessage="1" showErrorMessage="1" errorTitle="Ошибка ввод" error="Выберите значение из списка" sqref="L22">
      <formula1>Lang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2">
      <formula1>AND((M22&gt;0),AND(ISNUMBER(P22),AND(P22&gt;=0),AND(P22&lt;=999999999)))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AND((M21&gt;0),AND(ISNUMBER(P21),AND(P21&gt;=0),AND(P21&lt;=999999999)))</formula1>
    </dataValidation>
    <dataValidation allowBlank="1" showInputMessage="1" showErrorMessage="1" errorTitle="Ошибка ввода" error="Выберите значение из списка" sqref="N14 M14"/>
    <dataValidation type="date" allowBlank="1" showInputMessage="1" showErrorMessage="1" errorTitle="Ошибка ввода" sqref="L11">
      <formula1>40179</formula1>
      <formula2>42369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22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60.83203125" style="0" customWidth="1"/>
    <col min="2" max="14" width="3.1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5" customFormat="1" ht="39.75" customHeight="1">
      <c r="A17" s="200" t="s">
        <v>206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</row>
    <row r="18" spans="1:16" ht="12.75">
      <c r="A18" s="193" t="s">
        <v>919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6" ht="25.5">
      <c r="A19" s="3" t="s">
        <v>504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502</v>
      </c>
      <c r="P19" s="3" t="s">
        <v>503</v>
      </c>
    </row>
    <row r="20" spans="1:1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>
        <v>2</v>
      </c>
      <c r="P20" s="3">
        <v>3</v>
      </c>
    </row>
    <row r="21" spans="1:16" ht="15.75">
      <c r="A21" s="1" t="s">
        <v>505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>
        <v>1</v>
      </c>
      <c r="P21" s="47"/>
    </row>
    <row r="22" spans="1:16" ht="15.75">
      <c r="A22" s="1" t="s">
        <v>506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>
        <v>2</v>
      </c>
      <c r="P22" s="4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6:W36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57.83203125" style="0" customWidth="1"/>
    <col min="2" max="14" width="5.5" style="0" hidden="1" customWidth="1"/>
    <col min="15" max="15" width="7.16015625" style="0" customWidth="1"/>
    <col min="16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201" t="s">
        <v>208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</row>
    <row r="17" spans="1:23" ht="12.75">
      <c r="A17" s="193" t="s">
        <v>919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</row>
    <row r="18" spans="1:23" ht="39.75" customHeight="1">
      <c r="A18" s="20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2" t="s">
        <v>502</v>
      </c>
      <c r="P18" s="202" t="s">
        <v>507</v>
      </c>
      <c r="Q18" s="202"/>
      <c r="R18" s="202" t="s">
        <v>508</v>
      </c>
      <c r="S18" s="202"/>
      <c r="T18" s="11" t="s">
        <v>178</v>
      </c>
      <c r="U18" s="202" t="s">
        <v>180</v>
      </c>
      <c r="V18" s="202" t="s">
        <v>71</v>
      </c>
      <c r="W18" s="202"/>
    </row>
    <row r="19" spans="1:23" ht="81" customHeight="1">
      <c r="A19" s="20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02"/>
      <c r="P19" s="11" t="s">
        <v>509</v>
      </c>
      <c r="Q19" s="11" t="s">
        <v>184</v>
      </c>
      <c r="R19" s="11" t="s">
        <v>510</v>
      </c>
      <c r="S19" s="11" t="s">
        <v>184</v>
      </c>
      <c r="T19" s="11" t="s">
        <v>183</v>
      </c>
      <c r="U19" s="202"/>
      <c r="V19" s="11" t="s">
        <v>182</v>
      </c>
      <c r="W19" s="11" t="s">
        <v>179</v>
      </c>
    </row>
    <row r="20" spans="1:23" ht="12" customHeight="1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  <c r="U20" s="11">
        <v>8</v>
      </c>
      <c r="V20" s="11">
        <v>9</v>
      </c>
      <c r="W20" s="11">
        <v>10</v>
      </c>
    </row>
    <row r="21" spans="1:23" ht="15">
      <c r="A21" s="8" t="s">
        <v>511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2">
        <v>1</v>
      </c>
      <c r="P21" s="48"/>
      <c r="Q21" s="48"/>
      <c r="R21" s="48"/>
      <c r="S21" s="48"/>
      <c r="T21" s="48"/>
      <c r="U21" s="48"/>
      <c r="V21" s="48"/>
      <c r="W21" s="48"/>
    </row>
    <row r="22" spans="1:23" ht="15">
      <c r="A22" s="8" t="s">
        <v>1292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2">
        <v>2</v>
      </c>
      <c r="P22" s="48"/>
      <c r="Q22" s="48"/>
      <c r="R22" s="48"/>
      <c r="S22" s="48"/>
      <c r="T22" s="48"/>
      <c r="U22" s="48"/>
      <c r="V22" s="48"/>
      <c r="W22" s="48"/>
    </row>
    <row r="23" spans="1:23" ht="15">
      <c r="A23" s="8" t="s">
        <v>1293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2">
        <v>3</v>
      </c>
      <c r="P23" s="48"/>
      <c r="Q23" s="48"/>
      <c r="R23" s="48"/>
      <c r="S23" s="48"/>
      <c r="T23" s="48"/>
      <c r="U23" s="48"/>
      <c r="V23" s="48"/>
      <c r="W23" s="48"/>
    </row>
    <row r="24" spans="1:23" ht="15">
      <c r="A24" s="8" t="s">
        <v>1294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2">
        <v>4</v>
      </c>
      <c r="P24" s="48"/>
      <c r="Q24" s="48"/>
      <c r="R24" s="48"/>
      <c r="S24" s="48"/>
      <c r="T24" s="48"/>
      <c r="U24" s="48"/>
      <c r="V24" s="48"/>
      <c r="W24" s="48"/>
    </row>
    <row r="25" spans="1:23" ht="15">
      <c r="A25" s="8" t="s">
        <v>1295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2">
        <v>5</v>
      </c>
      <c r="P25" s="48"/>
      <c r="Q25" s="48"/>
      <c r="R25" s="48"/>
      <c r="S25" s="48"/>
      <c r="T25" s="48"/>
      <c r="U25" s="48"/>
      <c r="V25" s="48"/>
      <c r="W25" s="48"/>
    </row>
    <row r="26" spans="1:23" ht="15">
      <c r="A26" s="8" t="s">
        <v>1296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2">
        <v>6</v>
      </c>
      <c r="P26" s="48"/>
      <c r="Q26" s="48"/>
      <c r="R26" s="48"/>
      <c r="S26" s="48"/>
      <c r="T26" s="78"/>
      <c r="U26" s="48"/>
      <c r="V26" s="48"/>
      <c r="W26" s="48"/>
    </row>
    <row r="27" spans="1:23" ht="15">
      <c r="A27" s="8" t="s">
        <v>1297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2">
        <v>7</v>
      </c>
      <c r="P27" s="48"/>
      <c r="Q27" s="48"/>
      <c r="R27" s="48"/>
      <c r="S27" s="48"/>
      <c r="T27" s="48"/>
      <c r="U27" s="48"/>
      <c r="V27" s="48"/>
      <c r="W27" s="48"/>
    </row>
    <row r="28" spans="1:23" ht="54" customHeight="1">
      <c r="A28" s="9" t="s">
        <v>447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v>8</v>
      </c>
      <c r="P28" s="49"/>
      <c r="Q28" s="109"/>
      <c r="R28" s="109"/>
      <c r="S28" s="109"/>
      <c r="T28" s="109"/>
      <c r="U28" s="109"/>
      <c r="V28" s="109"/>
      <c r="W28" s="109"/>
    </row>
    <row r="29" spans="1:23" ht="1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9</v>
      </c>
      <c r="P29" s="50"/>
      <c r="Q29" s="109"/>
      <c r="R29" s="109"/>
      <c r="S29" s="109"/>
      <c r="T29" s="109"/>
      <c r="U29" s="109"/>
      <c r="V29" s="109"/>
      <c r="W29" s="109"/>
    </row>
    <row r="30" spans="1:23" ht="25.5" customHeight="1">
      <c r="A30" s="9" t="s">
        <v>443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v>10</v>
      </c>
      <c r="P30" s="50"/>
      <c r="Q30" s="109"/>
      <c r="R30" s="109"/>
      <c r="S30" s="109"/>
      <c r="T30" s="109"/>
      <c r="U30" s="109"/>
      <c r="V30" s="109"/>
      <c r="W30" s="109"/>
    </row>
    <row r="31" spans="1:23" ht="15">
      <c r="A31" s="9" t="s">
        <v>142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>
        <v>11</v>
      </c>
      <c r="P31" s="50"/>
      <c r="Q31" s="109"/>
      <c r="R31" s="109"/>
      <c r="S31" s="109"/>
      <c r="T31" s="109"/>
      <c r="U31" s="109"/>
      <c r="V31" s="109"/>
      <c r="W31" s="109"/>
    </row>
    <row r="32" spans="1:23" ht="25.5" customHeight="1">
      <c r="A32" s="9" t="s">
        <v>444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v>12</v>
      </c>
      <c r="P32" s="50"/>
      <c r="Q32" s="109"/>
      <c r="R32" s="109"/>
      <c r="S32" s="109"/>
      <c r="T32" s="109"/>
      <c r="U32" s="109"/>
      <c r="V32" s="109"/>
      <c r="W32" s="109"/>
    </row>
    <row r="33" spans="1:23" ht="25.5">
      <c r="A33" s="9" t="s">
        <v>72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>
        <v>13</v>
      </c>
      <c r="P33" s="50"/>
      <c r="Q33" s="109"/>
      <c r="R33" s="109"/>
      <c r="S33" s="109"/>
      <c r="T33" s="109"/>
      <c r="U33" s="109"/>
      <c r="V33" s="109"/>
      <c r="W33" s="109"/>
    </row>
    <row r="34" spans="1:23" ht="54.75" customHeight="1">
      <c r="A34" s="9" t="s">
        <v>181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v>14</v>
      </c>
      <c r="P34" s="50"/>
      <c r="Q34" s="109"/>
      <c r="R34" s="109"/>
      <c r="S34" s="109"/>
      <c r="T34" s="109"/>
      <c r="U34" s="109"/>
      <c r="V34" s="109"/>
      <c r="W34" s="109"/>
    </row>
    <row r="35" spans="1:23" ht="25.5" customHeight="1">
      <c r="A35" s="9" t="s">
        <v>445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>
        <v>15</v>
      </c>
      <c r="P35" s="50"/>
      <c r="Q35" s="109"/>
      <c r="R35" s="109"/>
      <c r="S35" s="109"/>
      <c r="T35" s="109"/>
      <c r="U35" s="109"/>
      <c r="V35" s="109"/>
      <c r="W35" s="109"/>
    </row>
    <row r="36" spans="1:23" ht="25.5">
      <c r="A36" s="9" t="s">
        <v>446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>
        <v>16</v>
      </c>
      <c r="P36" s="50"/>
      <c r="Q36" s="109"/>
      <c r="R36" s="109"/>
      <c r="S36" s="109"/>
      <c r="T36" s="109"/>
      <c r="U36" s="109"/>
      <c r="V36" s="109"/>
      <c r="W36" s="109"/>
    </row>
  </sheetData>
  <sheetProtection password="E2BC" sheet="1" objects="1" scenarios="1" selectLockedCells="1"/>
  <mergeCells count="8">
    <mergeCell ref="A16:W16"/>
    <mergeCell ref="A17:W17"/>
    <mergeCell ref="U18:U19"/>
    <mergeCell ref="V18:W18"/>
    <mergeCell ref="A18:A19"/>
    <mergeCell ref="O18:O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AA37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81.33203125" style="0" customWidth="1"/>
    <col min="2" max="14" width="5.83203125" style="0" hidden="1" customWidth="1"/>
    <col min="15" max="15" width="7.16015625" style="0" customWidth="1"/>
    <col min="16" max="27" width="1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7" ht="19.5" customHeight="1">
      <c r="A17" s="201" t="s">
        <v>989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</row>
    <row r="18" spans="1:27" ht="12.75">
      <c r="A18" s="193" t="s">
        <v>1038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</row>
    <row r="19" spans="1:27" ht="38.25">
      <c r="A19" s="7" t="s">
        <v>504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502</v>
      </c>
      <c r="P19" s="11" t="s">
        <v>920</v>
      </c>
      <c r="Q19" s="11" t="s">
        <v>921</v>
      </c>
      <c r="R19" s="11" t="s">
        <v>922</v>
      </c>
      <c r="S19" s="11" t="s">
        <v>923</v>
      </c>
      <c r="T19" s="11" t="s">
        <v>1293</v>
      </c>
      <c r="U19" s="24" t="s">
        <v>1294</v>
      </c>
      <c r="V19" s="11" t="s">
        <v>924</v>
      </c>
      <c r="W19" s="11" t="s">
        <v>925</v>
      </c>
      <c r="X19" s="25" t="s">
        <v>926</v>
      </c>
      <c r="Y19" s="11" t="s">
        <v>927</v>
      </c>
      <c r="Z19" s="11" t="s">
        <v>928</v>
      </c>
      <c r="AA19" s="11" t="s">
        <v>929</v>
      </c>
    </row>
    <row r="20" spans="1:27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26">
        <v>8</v>
      </c>
      <c r="V20" s="7">
        <v>9</v>
      </c>
      <c r="W20" s="7">
        <v>10</v>
      </c>
      <c r="X20" s="27">
        <v>11</v>
      </c>
      <c r="Y20" s="7">
        <v>12</v>
      </c>
      <c r="Z20" s="7">
        <v>13</v>
      </c>
      <c r="AA20" s="7">
        <v>14</v>
      </c>
    </row>
    <row r="21" spans="1:27" ht="25.5">
      <c r="A21" s="8" t="s">
        <v>73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51"/>
      <c r="Q21" s="51"/>
      <c r="R21" s="51"/>
      <c r="S21" s="51"/>
      <c r="T21" s="51"/>
      <c r="U21" s="52"/>
      <c r="V21" s="51"/>
      <c r="W21" s="51"/>
      <c r="X21" s="53"/>
      <c r="Y21" s="51"/>
      <c r="Z21" s="51"/>
      <c r="AA21" s="51"/>
    </row>
    <row r="22" spans="1:27" s="119" customFormat="1" ht="25.5">
      <c r="A22" s="120" t="s">
        <v>1241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8">
        <v>2</v>
      </c>
      <c r="P22" s="54"/>
      <c r="Q22" s="110"/>
      <c r="R22" s="110"/>
      <c r="S22" s="110"/>
      <c r="T22" s="110"/>
      <c r="U22" s="110"/>
      <c r="V22" s="110"/>
      <c r="W22" s="110"/>
      <c r="X22" s="111"/>
      <c r="Y22" s="112"/>
      <c r="Z22" s="112"/>
      <c r="AA22" s="112"/>
    </row>
    <row r="23" spans="1:27" ht="25.5">
      <c r="A23" s="6" t="s">
        <v>1240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8">
        <v>3</v>
      </c>
      <c r="P23" s="54"/>
      <c r="Q23" s="113"/>
      <c r="R23" s="113"/>
      <c r="S23" s="113"/>
      <c r="T23" s="113"/>
      <c r="U23" s="113"/>
      <c r="V23" s="113"/>
      <c r="W23" s="113"/>
      <c r="X23" s="112"/>
      <c r="Y23" s="112"/>
      <c r="Z23" s="112"/>
      <c r="AA23" s="112"/>
    </row>
    <row r="24" spans="1:27" ht="25.5">
      <c r="A24" s="6" t="s">
        <v>458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>
        <v>4</v>
      </c>
      <c r="P24" s="54"/>
      <c r="Q24" s="113"/>
      <c r="R24" s="113"/>
      <c r="S24" s="113"/>
      <c r="T24" s="113"/>
      <c r="U24" s="113"/>
      <c r="V24" s="113"/>
      <c r="W24" s="113"/>
      <c r="X24" s="112"/>
      <c r="Y24" s="112"/>
      <c r="Z24" s="112"/>
      <c r="AA24" s="112"/>
    </row>
    <row r="25" spans="1:27" ht="25.5">
      <c r="A25" s="6" t="s">
        <v>457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>
        <v>5</v>
      </c>
      <c r="P25" s="54"/>
      <c r="Q25" s="113"/>
      <c r="R25" s="113"/>
      <c r="S25" s="113"/>
      <c r="T25" s="113"/>
      <c r="U25" s="113"/>
      <c r="V25" s="113"/>
      <c r="W25" s="113"/>
      <c r="X25" s="112"/>
      <c r="Y25" s="112"/>
      <c r="Z25" s="112"/>
      <c r="AA25" s="112"/>
    </row>
    <row r="26" spans="1:27" ht="25.5">
      <c r="A26" s="6" t="s">
        <v>456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8">
        <v>6</v>
      </c>
      <c r="P26" s="54"/>
      <c r="Q26" s="113"/>
      <c r="R26" s="113"/>
      <c r="S26" s="113"/>
      <c r="T26" s="113"/>
      <c r="U26" s="113"/>
      <c r="V26" s="113"/>
      <c r="W26" s="113"/>
      <c r="X26" s="112"/>
      <c r="Y26" s="112"/>
      <c r="Z26" s="112"/>
      <c r="AA26" s="112"/>
    </row>
    <row r="27" spans="1:27" ht="15.75">
      <c r="A27" s="6" t="s">
        <v>455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8">
        <v>7</v>
      </c>
      <c r="P27" s="54"/>
      <c r="Q27" s="113"/>
      <c r="R27" s="113"/>
      <c r="S27" s="113"/>
      <c r="T27" s="113"/>
      <c r="U27" s="113"/>
      <c r="V27" s="113"/>
      <c r="W27" s="113"/>
      <c r="X27" s="112"/>
      <c r="Y27" s="112"/>
      <c r="Z27" s="112"/>
      <c r="AA27" s="112"/>
    </row>
    <row r="28" spans="1:27" ht="15.75">
      <c r="A28" s="9" t="s">
        <v>454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8">
        <v>8</v>
      </c>
      <c r="P28" s="54"/>
      <c r="Q28" s="113"/>
      <c r="R28" s="113"/>
      <c r="S28" s="113"/>
      <c r="T28" s="113"/>
      <c r="U28" s="113"/>
      <c r="V28" s="113"/>
      <c r="W28" s="113"/>
      <c r="X28" s="112"/>
      <c r="Y28" s="112"/>
      <c r="Z28" s="112"/>
      <c r="AA28" s="112"/>
    </row>
    <row r="29" spans="1:27" ht="25.5">
      <c r="A29" s="9" t="s">
        <v>453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8">
        <v>9</v>
      </c>
      <c r="P29" s="54"/>
      <c r="Q29" s="113"/>
      <c r="R29" s="113"/>
      <c r="S29" s="113"/>
      <c r="T29" s="113"/>
      <c r="U29" s="113"/>
      <c r="V29" s="113"/>
      <c r="W29" s="113"/>
      <c r="X29" s="112"/>
      <c r="Y29" s="112"/>
      <c r="Z29" s="112"/>
      <c r="AA29" s="112"/>
    </row>
    <row r="30" spans="1:27" ht="15.75">
      <c r="A30" s="9" t="s">
        <v>452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8">
        <v>10</v>
      </c>
      <c r="P30" s="54"/>
      <c r="Q30" s="113"/>
      <c r="R30" s="113"/>
      <c r="S30" s="113"/>
      <c r="T30" s="113"/>
      <c r="U30" s="113"/>
      <c r="V30" s="113"/>
      <c r="W30" s="113"/>
      <c r="X30" s="112"/>
      <c r="Y30" s="112"/>
      <c r="Z30" s="112"/>
      <c r="AA30" s="112"/>
    </row>
    <row r="31" spans="1:27" ht="15.75">
      <c r="A31" s="9" t="s">
        <v>451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8">
        <v>11</v>
      </c>
      <c r="P31" s="54"/>
      <c r="Q31" s="113"/>
      <c r="R31" s="113"/>
      <c r="S31" s="113"/>
      <c r="T31" s="113"/>
      <c r="U31" s="113"/>
      <c r="V31" s="113"/>
      <c r="W31" s="113"/>
      <c r="X31" s="112"/>
      <c r="Y31" s="112"/>
      <c r="Z31" s="112"/>
      <c r="AA31" s="112"/>
    </row>
    <row r="32" spans="1:27" ht="15.75">
      <c r="A32" s="9" t="s">
        <v>450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8">
        <v>12</v>
      </c>
      <c r="P32" s="54"/>
      <c r="Q32" s="113"/>
      <c r="R32" s="113"/>
      <c r="S32" s="113"/>
      <c r="T32" s="113"/>
      <c r="U32" s="113"/>
      <c r="V32" s="113"/>
      <c r="W32" s="113"/>
      <c r="X32" s="112"/>
      <c r="Y32" s="112"/>
      <c r="Z32" s="112"/>
      <c r="AA32" s="112"/>
    </row>
    <row r="33" spans="1:27" ht="38.25">
      <c r="A33" s="9" t="s">
        <v>449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8">
        <v>13</v>
      </c>
      <c r="P33" s="54"/>
      <c r="Q33" s="113"/>
      <c r="R33" s="113"/>
      <c r="S33" s="113"/>
      <c r="T33" s="113"/>
      <c r="U33" s="113"/>
      <c r="V33" s="113"/>
      <c r="W33" s="113"/>
      <c r="X33" s="112"/>
      <c r="Y33" s="112"/>
      <c r="Z33" s="112"/>
      <c r="AA33" s="112"/>
    </row>
    <row r="34" spans="1:27" ht="15.75">
      <c r="A34" s="9" t="s">
        <v>448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8">
        <v>14</v>
      </c>
      <c r="P34" s="54"/>
      <c r="Q34" s="113"/>
      <c r="R34" s="113"/>
      <c r="S34" s="113"/>
      <c r="T34" s="113"/>
      <c r="U34" s="113"/>
      <c r="V34" s="113"/>
      <c r="W34" s="113"/>
      <c r="X34" s="112"/>
      <c r="Y34" s="112"/>
      <c r="Z34" s="112"/>
      <c r="AA34" s="112"/>
    </row>
    <row r="35" spans="17:27" ht="12.75"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</row>
    <row r="37" ht="12.75">
      <c r="A37" s="9"/>
    </row>
  </sheetData>
  <sheetProtection password="E2BC" sheet="1" objects="1" scenarios="1" selectLockedCells="1"/>
  <mergeCells count="2">
    <mergeCell ref="A17:AA17"/>
    <mergeCell ref="A18:AA18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4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6.83203125" style="0" customWidth="1"/>
    <col min="2" max="14" width="3.33203125" style="0" hidden="1" customWidth="1"/>
    <col min="15" max="15" width="7.5" style="0" bestFit="1" customWidth="1"/>
    <col min="16" max="20" width="14.83203125" style="0" customWidth="1"/>
  </cols>
  <sheetData>
    <row r="1" spans="1:20" ht="12.75" customHeight="1" hidden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12.75" customHeight="1" hidden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2.75" customHeight="1" hidden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.75" customHeight="1" hidden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spans="1:20" ht="12.75" customHeight="1" hidden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20" ht="12.75" customHeight="1" hidden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</row>
    <row r="7" spans="1:20" ht="12.75" customHeight="1" hidden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</row>
    <row r="8" spans="1:20" ht="12.75" customHeight="1" hidden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</row>
    <row r="9" spans="1:20" ht="12.75" customHeight="1" hidden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</row>
    <row r="10" spans="1:20" ht="12.75" customHeight="1" hidden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spans="1:20" ht="12.75" customHeight="1" hidden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</row>
    <row r="12" spans="1:20" ht="12.75" customHeight="1" hidden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0" ht="12.75" customHeight="1" hidden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</row>
    <row r="14" spans="1:20" ht="12.75" customHeight="1" hidden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</row>
    <row r="15" spans="1:20" ht="19.5" customHeight="1">
      <c r="A15" s="201" t="s">
        <v>1039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</row>
    <row r="16" spans="1:20" ht="12.75">
      <c r="A16" s="193" t="s">
        <v>1038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</row>
    <row r="17" spans="1:20" ht="19.5" customHeight="1">
      <c r="A17" s="202" t="s">
        <v>504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2" t="s">
        <v>502</v>
      </c>
      <c r="P17" s="202" t="s">
        <v>143</v>
      </c>
      <c r="Q17" s="202" t="s">
        <v>990</v>
      </c>
      <c r="R17" s="202"/>
      <c r="S17" s="202"/>
      <c r="T17" s="202"/>
    </row>
    <row r="18" spans="1:20" ht="30" customHeight="1">
      <c r="A18" s="20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2"/>
      <c r="P18" s="202"/>
      <c r="Q18" s="11" t="s">
        <v>144</v>
      </c>
      <c r="R18" s="11" t="s">
        <v>145</v>
      </c>
      <c r="S18" s="11" t="s">
        <v>146</v>
      </c>
      <c r="T18" s="11" t="s">
        <v>147</v>
      </c>
    </row>
    <row r="19" spans="1:20" ht="30" customHeight="1">
      <c r="A19" s="20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02"/>
      <c r="P19" s="202"/>
      <c r="Q19" s="11" t="s">
        <v>991</v>
      </c>
      <c r="R19" s="11" t="s">
        <v>992</v>
      </c>
      <c r="S19" s="11" t="s">
        <v>993</v>
      </c>
      <c r="T19" s="11" t="s">
        <v>994</v>
      </c>
    </row>
    <row r="20" spans="1:20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</row>
    <row r="21" spans="1:20" ht="15.75">
      <c r="A21" s="8" t="s">
        <v>148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55"/>
      <c r="Q21" s="55"/>
      <c r="R21" s="55"/>
      <c r="S21" s="55"/>
      <c r="T21" s="55"/>
    </row>
    <row r="22" spans="1:20" ht="15.75">
      <c r="A22" s="8" t="s">
        <v>150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>
        <v>2</v>
      </c>
      <c r="P22" s="55"/>
      <c r="Q22" s="55"/>
      <c r="R22" s="55"/>
      <c r="S22" s="55"/>
      <c r="T22" s="55"/>
    </row>
    <row r="23" spans="1:20" ht="38.25">
      <c r="A23" s="88" t="s">
        <v>129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>
        <v>3</v>
      </c>
      <c r="P23" s="55"/>
      <c r="Q23" s="55"/>
      <c r="R23" s="55"/>
      <c r="S23" s="55"/>
      <c r="T23" s="55"/>
    </row>
    <row r="24" spans="1:20" ht="19.5" customHeight="1">
      <c r="A24" s="16" t="s">
        <v>149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>
        <v>4</v>
      </c>
      <c r="P24" s="56"/>
      <c r="Q24" s="115"/>
      <c r="R24" s="115"/>
      <c r="S24" s="115"/>
      <c r="T24" s="115"/>
    </row>
  </sheetData>
  <sheetProtection password="E2BC" sheet="1" objects="1" scenarios="1" selectLockedCells="1"/>
  <mergeCells count="20">
    <mergeCell ref="A17:A19"/>
    <mergeCell ref="O17:O19"/>
    <mergeCell ref="P17:P19"/>
    <mergeCell ref="Q17:T17"/>
    <mergeCell ref="A5:T5"/>
    <mergeCell ref="A6:T6"/>
    <mergeCell ref="A7:T7"/>
    <mergeCell ref="A8:T8"/>
    <mergeCell ref="A1:T1"/>
    <mergeCell ref="A2:T2"/>
    <mergeCell ref="A3:T3"/>
    <mergeCell ref="A4:T4"/>
    <mergeCell ref="A9:T9"/>
    <mergeCell ref="A10:T10"/>
    <mergeCell ref="A11:T11"/>
    <mergeCell ref="A12:T12"/>
    <mergeCell ref="A13:T13"/>
    <mergeCell ref="A14:T14"/>
    <mergeCell ref="A15:T15"/>
    <mergeCell ref="A16:T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29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5.66015625" style="0" hidden="1" customWidth="1"/>
    <col min="15" max="15" width="7.5" style="0" bestFit="1" customWidth="1"/>
    <col min="16" max="17" width="2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49.5" customHeight="1">
      <c r="A17" s="191" t="s">
        <v>559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  <row r="18" spans="1:17" ht="12.75">
      <c r="A18" s="193" t="s">
        <v>1038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ht="66.75" customHeight="1">
      <c r="A19" s="11" t="s">
        <v>504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502</v>
      </c>
      <c r="P19" s="11" t="s">
        <v>151</v>
      </c>
      <c r="Q19" s="11" t="s">
        <v>152</v>
      </c>
    </row>
    <row r="20" spans="1:17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3">
        <v>2</v>
      </c>
      <c r="P20" s="7">
        <v>3</v>
      </c>
      <c r="Q20" s="7">
        <v>4</v>
      </c>
    </row>
    <row r="21" spans="1:17" ht="15.75">
      <c r="A21" s="18" t="s">
        <v>141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4">
        <v>1</v>
      </c>
      <c r="P21" s="35"/>
      <c r="Q21" s="35"/>
    </row>
    <row r="22" spans="1:17" ht="25.5" customHeight="1">
      <c r="A22" s="18" t="s">
        <v>153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4">
        <v>2</v>
      </c>
      <c r="P22" s="35"/>
      <c r="Q22" s="35"/>
    </row>
    <row r="23" spans="1:17" ht="25.5" customHeight="1">
      <c r="A23" s="18" t="s">
        <v>943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4">
        <v>3</v>
      </c>
      <c r="P23" s="35"/>
      <c r="Q23" s="35"/>
    </row>
    <row r="24" spans="1:17" ht="25.5" customHeight="1">
      <c r="A24" s="18" t="s">
        <v>135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4">
        <v>4</v>
      </c>
      <c r="P24" s="35"/>
      <c r="Q24" s="35"/>
    </row>
    <row r="25" spans="1:17" ht="15.75">
      <c r="A25" s="18" t="s">
        <v>911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4">
        <v>5</v>
      </c>
      <c r="P25" s="35"/>
      <c r="Q25" s="35"/>
    </row>
    <row r="26" spans="1:17" ht="15.75">
      <c r="A26" s="18" t="s">
        <v>1174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4">
        <v>6</v>
      </c>
      <c r="P26" s="35"/>
      <c r="Q26" s="35"/>
    </row>
    <row r="27" spans="1:17" ht="15.75">
      <c r="A27" s="18" t="s">
        <v>912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4">
        <v>7</v>
      </c>
      <c r="P27" s="35"/>
      <c r="Q27" s="35"/>
    </row>
    <row r="28" spans="1:17" ht="15.75">
      <c r="A28" s="18" t="s">
        <v>677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4">
        <v>8</v>
      </c>
      <c r="P28" s="35"/>
      <c r="Q28" s="35"/>
    </row>
    <row r="29" spans="1:17" ht="15.75">
      <c r="A29" s="18" t="s">
        <v>913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4">
        <v>9</v>
      </c>
      <c r="P29" s="35"/>
      <c r="Q29" s="35"/>
    </row>
  </sheetData>
  <sheetProtection password="E2BC" sheet="1" objects="1" scenarios="1" selectLockedCells="1"/>
  <mergeCells count="2">
    <mergeCell ref="A17:Q17"/>
    <mergeCell ref="A18:Q18"/>
  </mergeCells>
  <dataValidations count="1">
    <dataValidation allowBlank="1" showInputMessage="1" showErrorMessage="1" errorTitle="Ошибка ввода" error="Попытка ввести данные отличные от числовых или целочисленных" sqref="P21:Q29"/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87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01.83203125" style="29" customWidth="1"/>
    <col min="2" max="14" width="6.33203125" style="29" hidden="1" customWidth="1"/>
    <col min="15" max="15" width="7.5" style="29" bestFit="1" customWidth="1"/>
    <col min="16" max="16" width="17.83203125" style="29" customWidth="1"/>
    <col min="17" max="16384" width="9.33203125" style="2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04" t="s">
        <v>1088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</row>
    <row r="18" spans="1:16" ht="12.75">
      <c r="A18" s="205" t="s">
        <v>678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</row>
    <row r="19" spans="1:16" ht="25.5">
      <c r="A19" s="11" t="s">
        <v>504</v>
      </c>
      <c r="B19" s="11"/>
      <c r="C19" s="3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502</v>
      </c>
      <c r="P19" s="11"/>
    </row>
    <row r="20" spans="1:16" ht="12.75">
      <c r="A20" s="31">
        <v>1</v>
      </c>
      <c r="B20" s="11"/>
      <c r="C20" s="3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8" t="s">
        <v>931</v>
      </c>
      <c r="B21" s="32"/>
      <c r="C21" s="30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1</v>
      </c>
      <c r="P21" s="33"/>
    </row>
    <row r="22" spans="1:16" ht="15.75">
      <c r="A22" s="18" t="s">
        <v>932</v>
      </c>
      <c r="B22" s="32"/>
      <c r="C22" s="3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2</v>
      </c>
      <c r="P22" s="33"/>
    </row>
    <row r="23" spans="1:16" ht="15.75">
      <c r="A23" s="18" t="s">
        <v>679</v>
      </c>
      <c r="B23" s="32"/>
      <c r="C23" s="3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3</v>
      </c>
      <c r="P23" s="33"/>
    </row>
    <row r="24" spans="1:16" ht="15.75">
      <c r="A24" s="18" t="s">
        <v>915</v>
      </c>
      <c r="B24" s="32"/>
      <c r="C24" s="3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4</v>
      </c>
      <c r="P24" s="33"/>
    </row>
    <row r="25" spans="1:16" ht="15.75">
      <c r="A25" s="18" t="s">
        <v>680</v>
      </c>
      <c r="B25" s="34"/>
      <c r="C25" s="3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5</v>
      </c>
      <c r="P25" s="33"/>
    </row>
    <row r="26" spans="1:16" ht="15.75">
      <c r="A26" s="18" t="s">
        <v>130</v>
      </c>
      <c r="B26" s="32"/>
      <c r="C26" s="3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6</v>
      </c>
      <c r="P26" s="33"/>
    </row>
    <row r="27" spans="1:16" ht="15.75">
      <c r="A27" s="18" t="s">
        <v>933</v>
      </c>
      <c r="B27" s="32"/>
      <c r="C27" s="30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7</v>
      </c>
      <c r="P27" s="33"/>
    </row>
    <row r="28" spans="1:16" ht="15.75">
      <c r="A28" s="18" t="s">
        <v>934</v>
      </c>
      <c r="B28" s="32"/>
      <c r="C28" s="3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8</v>
      </c>
      <c r="P28" s="35">
        <v>0</v>
      </c>
    </row>
    <row r="29" spans="1:16" ht="15.75">
      <c r="A29" s="18" t="s">
        <v>935</v>
      </c>
      <c r="B29" s="32"/>
      <c r="C29" s="3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9</v>
      </c>
      <c r="P29" s="35">
        <v>0</v>
      </c>
    </row>
    <row r="30" spans="1:16" ht="15.75">
      <c r="A30" s="18" t="s">
        <v>936</v>
      </c>
      <c r="B30" s="32"/>
      <c r="C30" s="30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10</v>
      </c>
      <c r="P30" s="35">
        <v>0</v>
      </c>
    </row>
    <row r="31" spans="1:16" ht="15.75">
      <c r="A31" s="18" t="s">
        <v>937</v>
      </c>
      <c r="B31" s="32"/>
      <c r="C31" s="3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11</v>
      </c>
      <c r="P31" s="35">
        <v>0</v>
      </c>
    </row>
    <row r="32" spans="1:16" ht="15.75">
      <c r="A32" s="18" t="s">
        <v>1172</v>
      </c>
      <c r="B32" s="32"/>
      <c r="C32" s="3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12</v>
      </c>
      <c r="P32" s="33"/>
    </row>
    <row r="33" spans="1:16" ht="15.75">
      <c r="A33" s="18" t="s">
        <v>1173</v>
      </c>
      <c r="B33" s="32"/>
      <c r="C33" s="3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13</v>
      </c>
      <c r="P33" s="33"/>
    </row>
    <row r="34" spans="1:16" ht="15.75">
      <c r="A34" s="18" t="s">
        <v>938</v>
      </c>
      <c r="B34" s="32"/>
      <c r="C34" s="3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14</v>
      </c>
      <c r="P34" s="35">
        <v>0</v>
      </c>
    </row>
    <row r="35" spans="1:16" ht="15.75">
      <c r="A35" s="18" t="s">
        <v>939</v>
      </c>
      <c r="B35" s="32"/>
      <c r="C35" s="30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15</v>
      </c>
      <c r="P35" s="35">
        <v>0</v>
      </c>
    </row>
    <row r="36" spans="1:16" ht="15.75">
      <c r="A36" s="18" t="s">
        <v>1154</v>
      </c>
      <c r="B36" s="34"/>
      <c r="C36" s="3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16</v>
      </c>
      <c r="P36" s="33"/>
    </row>
    <row r="37" spans="1:16" ht="15.75">
      <c r="A37" s="18" t="s">
        <v>940</v>
      </c>
      <c r="B37" s="32"/>
      <c r="C37" s="3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17</v>
      </c>
      <c r="P37" s="33"/>
    </row>
    <row r="38" spans="1:16" ht="15.75">
      <c r="A38" s="18" t="s">
        <v>941</v>
      </c>
      <c r="B38" s="32"/>
      <c r="C38" s="3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18</v>
      </c>
      <c r="P38" s="35"/>
    </row>
    <row r="39" spans="1:16" ht="15.75">
      <c r="A39" s="18" t="s">
        <v>942</v>
      </c>
      <c r="B39" s="34"/>
      <c r="C39" s="3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19</v>
      </c>
      <c r="P39" s="35"/>
    </row>
    <row r="40" spans="1:16" ht="25.5">
      <c r="A40" s="18" t="s">
        <v>131</v>
      </c>
      <c r="B40" s="34"/>
      <c r="C40" s="3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20</v>
      </c>
      <c r="P40" s="33"/>
    </row>
    <row r="41" spans="1:16" ht="15.75">
      <c r="A41" s="18" t="s">
        <v>132</v>
      </c>
      <c r="B41" s="32"/>
      <c r="C41" s="3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21</v>
      </c>
      <c r="P41" s="33"/>
    </row>
    <row r="42" spans="1:16" ht="25.5">
      <c r="A42" s="18" t="s">
        <v>512</v>
      </c>
      <c r="B42" s="34"/>
      <c r="C42" s="3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22</v>
      </c>
      <c r="P42" s="35">
        <v>0</v>
      </c>
    </row>
    <row r="43" spans="1:16" ht="15.75">
      <c r="A43" s="18" t="s">
        <v>513</v>
      </c>
      <c r="B43" s="34"/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23</v>
      </c>
      <c r="P43" s="35"/>
    </row>
    <row r="44" spans="1:16" ht="15.75">
      <c r="A44" s="18" t="s">
        <v>514</v>
      </c>
      <c r="B44" s="32"/>
      <c r="C44" s="3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24</v>
      </c>
      <c r="P44" s="35">
        <v>0</v>
      </c>
    </row>
    <row r="45" spans="1:16" ht="15.75">
      <c r="A45" s="18" t="s">
        <v>513</v>
      </c>
      <c r="B45" s="34"/>
      <c r="C45" s="3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25</v>
      </c>
      <c r="P45" s="33"/>
    </row>
    <row r="46" spans="1:16" ht="15.75">
      <c r="A46" s="18" t="s">
        <v>515</v>
      </c>
      <c r="B46" s="32"/>
      <c r="C46" s="3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26</v>
      </c>
      <c r="P46" s="35">
        <v>0</v>
      </c>
    </row>
    <row r="47" spans="1:16" ht="25.5">
      <c r="A47" s="18" t="s">
        <v>516</v>
      </c>
      <c r="B47" s="34"/>
      <c r="C47" s="3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27</v>
      </c>
      <c r="P47" s="35">
        <v>0</v>
      </c>
    </row>
    <row r="48" spans="1:16" ht="15.75">
      <c r="A48" s="18" t="s">
        <v>517</v>
      </c>
      <c r="B48" s="32"/>
      <c r="C48" s="3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28</v>
      </c>
      <c r="P48" s="35">
        <v>0</v>
      </c>
    </row>
    <row r="49" spans="1:16" ht="15.75">
      <c r="A49" s="18" t="s">
        <v>518</v>
      </c>
      <c r="B49" s="34"/>
      <c r="C49" s="3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29</v>
      </c>
      <c r="P49" s="35">
        <v>0</v>
      </c>
    </row>
    <row r="50" spans="1:16" ht="15.75">
      <c r="A50" s="18" t="s">
        <v>1155</v>
      </c>
      <c r="B50" s="34"/>
      <c r="C50" s="3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30</v>
      </c>
      <c r="P50" s="33"/>
    </row>
    <row r="51" spans="1:16" ht="25.5">
      <c r="A51" s="18" t="s">
        <v>1242</v>
      </c>
      <c r="B51" s="32"/>
      <c r="C51" s="3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31</v>
      </c>
      <c r="P51" s="33"/>
    </row>
    <row r="52" spans="1:16" ht="15.75">
      <c r="A52" s="18" t="s">
        <v>519</v>
      </c>
      <c r="B52" s="32"/>
      <c r="C52" s="3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32</v>
      </c>
      <c r="P52" s="35"/>
    </row>
    <row r="53" spans="1:16" ht="25.5">
      <c r="A53" s="18" t="s">
        <v>1156</v>
      </c>
      <c r="B53" s="32"/>
      <c r="C53" s="30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33</v>
      </c>
      <c r="P53" s="33"/>
    </row>
    <row r="54" spans="1:16" ht="25.5">
      <c r="A54" s="18" t="s">
        <v>1157</v>
      </c>
      <c r="B54" s="34"/>
      <c r="C54" s="3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34</v>
      </c>
      <c r="P54" s="35"/>
    </row>
    <row r="55" spans="1:16" ht="15.75">
      <c r="A55" s="18" t="s">
        <v>520</v>
      </c>
      <c r="B55" s="34"/>
      <c r="C55" s="3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35</v>
      </c>
      <c r="P55" s="35"/>
    </row>
    <row r="56" spans="1:16" ht="15.75">
      <c r="A56" s="18" t="s">
        <v>1158</v>
      </c>
      <c r="B56" s="32"/>
      <c r="C56" s="3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v>36</v>
      </c>
      <c r="P56" s="35"/>
    </row>
    <row r="57" spans="1:16" ht="25.5">
      <c r="A57" s="18" t="s">
        <v>521</v>
      </c>
      <c r="B57" s="32"/>
      <c r="C57" s="30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v>37</v>
      </c>
      <c r="P57" s="33"/>
    </row>
    <row r="58" spans="1:16" ht="15.75">
      <c r="A58" s="18" t="s">
        <v>522</v>
      </c>
      <c r="B58" s="32"/>
      <c r="C58" s="3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38</v>
      </c>
      <c r="P58" s="33"/>
    </row>
    <row r="59" spans="1:16" ht="15.75">
      <c r="A59" s="18" t="s">
        <v>1159</v>
      </c>
      <c r="B59" s="32"/>
      <c r="C59" s="30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>
        <v>39</v>
      </c>
      <c r="P59" s="33"/>
    </row>
    <row r="60" spans="1:16" ht="25.5">
      <c r="A60" s="18" t="s">
        <v>1160</v>
      </c>
      <c r="B60" s="32"/>
      <c r="C60" s="30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40</v>
      </c>
      <c r="P60" s="33"/>
    </row>
    <row r="61" spans="1:16" ht="15.75">
      <c r="A61" s="18" t="s">
        <v>389</v>
      </c>
      <c r="B61" s="32"/>
      <c r="C61" s="3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41</v>
      </c>
      <c r="P61" s="33"/>
    </row>
    <row r="62" spans="1:16" ht="25.5">
      <c r="A62" s="18" t="s">
        <v>390</v>
      </c>
      <c r="B62" s="32"/>
      <c r="C62" s="30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42</v>
      </c>
      <c r="P62" s="33"/>
    </row>
    <row r="63" spans="1:16" ht="15.75">
      <c r="A63" s="18" t="s">
        <v>523</v>
      </c>
      <c r="B63" s="32"/>
      <c r="C63" s="3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v>43</v>
      </c>
      <c r="P63" s="35">
        <v>0</v>
      </c>
    </row>
    <row r="64" spans="1:16" ht="25.5">
      <c r="A64" s="18" t="s">
        <v>524</v>
      </c>
      <c r="B64" s="32"/>
      <c r="C64" s="30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44</v>
      </c>
      <c r="P64" s="35">
        <v>0</v>
      </c>
    </row>
    <row r="65" spans="1:16" ht="15.75">
      <c r="A65" s="18" t="s">
        <v>525</v>
      </c>
      <c r="B65" s="32"/>
      <c r="C65" s="3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45</v>
      </c>
      <c r="P65" s="35">
        <v>0</v>
      </c>
    </row>
    <row r="66" spans="1:16" ht="15.75">
      <c r="A66" s="18" t="s">
        <v>526</v>
      </c>
      <c r="B66" s="32"/>
      <c r="C66" s="30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46</v>
      </c>
      <c r="P66" s="35">
        <v>0</v>
      </c>
    </row>
    <row r="67" spans="1:16" ht="25.5">
      <c r="A67" s="18" t="s">
        <v>133</v>
      </c>
      <c r="B67" s="32"/>
      <c r="C67" s="30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47</v>
      </c>
      <c r="P67" s="35">
        <v>0</v>
      </c>
    </row>
    <row r="68" spans="1:16" ht="15.75">
      <c r="A68" s="18" t="s">
        <v>391</v>
      </c>
      <c r="B68" s="32"/>
      <c r="C68" s="3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48</v>
      </c>
      <c r="P68" s="35">
        <v>0</v>
      </c>
    </row>
    <row r="69" spans="1:16" ht="15.75">
      <c r="A69" s="18" t="s">
        <v>392</v>
      </c>
      <c r="B69" s="32"/>
      <c r="C69" s="3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>
        <v>49</v>
      </c>
      <c r="P69" s="35">
        <v>0</v>
      </c>
    </row>
    <row r="70" spans="1:16" ht="15.75">
      <c r="A70" s="18" t="s">
        <v>393</v>
      </c>
      <c r="B70" s="32"/>
      <c r="C70" s="30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50</v>
      </c>
      <c r="P70" s="35">
        <v>0</v>
      </c>
    </row>
    <row r="71" spans="1:16" ht="15.75">
      <c r="A71" s="18" t="s">
        <v>394</v>
      </c>
      <c r="B71" s="32"/>
      <c r="C71" s="30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>
        <v>51</v>
      </c>
      <c r="P71" s="33"/>
    </row>
    <row r="72" spans="1:16" ht="25.5">
      <c r="A72" s="18" t="s">
        <v>395</v>
      </c>
      <c r="B72" s="32"/>
      <c r="C72" s="3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52</v>
      </c>
      <c r="P72" s="33"/>
    </row>
    <row r="73" spans="1:16" ht="15.75">
      <c r="A73" s="18" t="s">
        <v>527</v>
      </c>
      <c r="B73" s="32"/>
      <c r="C73" s="30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53</v>
      </c>
      <c r="P73" s="35">
        <v>0</v>
      </c>
    </row>
    <row r="74" spans="1:16" ht="15.75">
      <c r="A74" s="18" t="s">
        <v>528</v>
      </c>
      <c r="B74" s="32"/>
      <c r="C74" s="30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54</v>
      </c>
      <c r="P74" s="35">
        <v>0</v>
      </c>
    </row>
    <row r="75" spans="1:16" ht="15.75">
      <c r="A75" s="18" t="s">
        <v>1084</v>
      </c>
      <c r="B75" s="32"/>
      <c r="C75" s="30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>
        <v>55</v>
      </c>
      <c r="P75" s="35">
        <v>0</v>
      </c>
    </row>
    <row r="76" spans="1:16" ht="15.75">
      <c r="A76" s="18" t="s">
        <v>529</v>
      </c>
      <c r="B76" s="32"/>
      <c r="C76" s="30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>
        <v>56</v>
      </c>
      <c r="P76" s="35">
        <v>0</v>
      </c>
    </row>
    <row r="77" spans="1:16" ht="25.5">
      <c r="A77" s="18" t="s">
        <v>1085</v>
      </c>
      <c r="B77" s="32"/>
      <c r="C77" s="30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v>57</v>
      </c>
      <c r="P77" s="35">
        <v>0</v>
      </c>
    </row>
    <row r="78" spans="1:16" ht="15.75">
      <c r="A78" s="18" t="s">
        <v>530</v>
      </c>
      <c r="B78" s="32"/>
      <c r="C78" s="30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>
        <v>58</v>
      </c>
      <c r="P78" s="35">
        <v>0</v>
      </c>
    </row>
    <row r="79" spans="1:16" ht="15.75">
      <c r="A79" s="18" t="s">
        <v>531</v>
      </c>
      <c r="B79" s="32"/>
      <c r="C79" s="30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>
        <v>59</v>
      </c>
      <c r="P79" s="35">
        <v>0</v>
      </c>
    </row>
    <row r="80" spans="1:16" ht="15.75">
      <c r="A80" s="18" t="s">
        <v>532</v>
      </c>
      <c r="B80" s="32"/>
      <c r="C80" s="30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>
        <v>60</v>
      </c>
      <c r="P80" s="35">
        <v>0</v>
      </c>
    </row>
    <row r="81" spans="1:16" ht="15.75">
      <c r="A81" s="116" t="s">
        <v>1086</v>
      </c>
      <c r="B81" s="32"/>
      <c r="C81" s="30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v>61</v>
      </c>
      <c r="P81" s="33"/>
    </row>
    <row r="82" spans="1:16" ht="15.75">
      <c r="A82" s="18" t="s">
        <v>134</v>
      </c>
      <c r="B82" s="32"/>
      <c r="C82" s="30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62</v>
      </c>
      <c r="P82" s="33"/>
    </row>
    <row r="83" spans="1:16" ht="15.75">
      <c r="A83" s="18" t="s">
        <v>533</v>
      </c>
      <c r="B83" s="32"/>
      <c r="C83" s="30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63</v>
      </c>
      <c r="P83" s="35">
        <v>0</v>
      </c>
    </row>
    <row r="84" spans="1:16" ht="15.75">
      <c r="A84" s="18" t="s">
        <v>534</v>
      </c>
      <c r="B84" s="32"/>
      <c r="C84" s="30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>
        <v>64</v>
      </c>
      <c r="P84" s="35">
        <v>0</v>
      </c>
    </row>
    <row r="85" spans="1:16" ht="15.75">
      <c r="A85" s="18" t="s">
        <v>1087</v>
      </c>
      <c r="B85" s="32"/>
      <c r="C85" s="30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>
        <v>65</v>
      </c>
      <c r="P85" s="35">
        <v>0</v>
      </c>
    </row>
    <row r="86" spans="1:16" ht="15.75" customHeight="1">
      <c r="A86" s="18" t="s">
        <v>1223</v>
      </c>
      <c r="B86" s="32"/>
      <c r="C86" s="3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>
        <v>66</v>
      </c>
      <c r="P86" s="35">
        <v>0</v>
      </c>
    </row>
    <row r="87" spans="1:16" ht="12.7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83:P86 P42 P44 P46:P49 P63:P70 P34:P35 P73:P8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Q23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88.83203125" style="0" bestFit="1" customWidth="1"/>
    <col min="2" max="13" width="4.83203125" style="0" hidden="1" customWidth="1"/>
    <col min="14" max="14" width="3.83203125" style="0" hidden="1" customWidth="1"/>
    <col min="15" max="15" width="7.5" style="0" bestFit="1" customWidth="1"/>
    <col min="16" max="17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01" t="s">
        <v>1040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</row>
    <row r="18" spans="1:17" ht="12.75">
      <c r="A18" s="193" t="s">
        <v>1041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ht="57" customHeight="1">
      <c r="A19" s="11" t="s">
        <v>504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502</v>
      </c>
      <c r="P19" s="11" t="s">
        <v>679</v>
      </c>
      <c r="Q19" s="11" t="s">
        <v>915</v>
      </c>
    </row>
    <row r="20" spans="1:17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</row>
    <row r="21" spans="1:17" ht="25.5">
      <c r="A21" s="88" t="s">
        <v>916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v>1</v>
      </c>
      <c r="P21" s="35"/>
      <c r="Q21" s="35"/>
    </row>
    <row r="22" spans="1:17" ht="15.75">
      <c r="A22" s="88" t="s">
        <v>917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>
        <v>2</v>
      </c>
      <c r="P22" s="35"/>
      <c r="Q22" s="35"/>
    </row>
    <row r="23" spans="1:17" ht="15.75">
      <c r="A23" s="88" t="s">
        <v>918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>
        <v>3</v>
      </c>
      <c r="P23" s="35"/>
      <c r="Q23" s="35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данные отличные от числовых или целочисленных" sqref="P21:Q2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Alexandr</cp:lastModifiedBy>
  <cp:lastPrinted>2013-08-07T06:38:59Z</cp:lastPrinted>
  <dcterms:created xsi:type="dcterms:W3CDTF">2009-08-17T06:37:38Z</dcterms:created>
  <dcterms:modified xsi:type="dcterms:W3CDTF">2015-09-09T10:29:23Z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12.05.001.46.24.331</vt:lpwstr>
  </property>
</Properties>
</file>